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90104 - Oprava sociálníh..." sheetId="2" r:id="rId2"/>
    <sheet name="D.1.1 - Architektonicko -..." sheetId="3" r:id="rId3"/>
    <sheet name="D.1.4.1 - Zdravotechnické..." sheetId="4" r:id="rId4"/>
    <sheet name="D.1.4.2 - Silnoproudá ele..."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'190104 - Oprava sociálníh...'!$C$76:$K$86</definedName>
    <definedName name="_xlnm.Print_Area" localSheetId="1">'190104 - Oprava sociálníh...'!$C$4:$J$37,'190104 - Oprava sociálníh...'!$C$43:$J$60,'190104 - Oprava sociálníh...'!$C$66:$K$86</definedName>
    <definedName name="_xlnm.Print_Titles" localSheetId="1">'190104 - Oprava sociálníh...'!$76:$76</definedName>
    <definedName name="_xlnm._FilterDatabase" localSheetId="2" hidden="1">'D.1.1 - Architektonicko -...'!$C$95:$K$361</definedName>
    <definedName name="_xlnm.Print_Area" localSheetId="2">'D.1.1 - Architektonicko -...'!$C$4:$J$39,'D.1.1 - Architektonicko -...'!$C$45:$J$77,'D.1.1 - Architektonicko -...'!$C$83:$K$361</definedName>
    <definedName name="_xlnm.Print_Titles" localSheetId="2">'D.1.1 - Architektonicko -...'!$95:$95</definedName>
    <definedName name="_xlnm._FilterDatabase" localSheetId="3" hidden="1">'D.1.4.1 - Zdravotechnické...'!$C$87:$K$254</definedName>
    <definedName name="_xlnm.Print_Area" localSheetId="3">'D.1.4.1 - Zdravotechnické...'!$C$4:$J$39,'D.1.4.1 - Zdravotechnické...'!$C$45:$J$69,'D.1.4.1 - Zdravotechnické...'!$C$75:$K$254</definedName>
    <definedName name="_xlnm.Print_Titles" localSheetId="3">'D.1.4.1 - Zdravotechnické...'!$87:$87</definedName>
    <definedName name="_xlnm._FilterDatabase" localSheetId="4" hidden="1">'D.1.4.2 - Silnoproudá ele...'!$C$80:$K$89</definedName>
    <definedName name="_xlnm.Print_Area" localSheetId="4">'D.1.4.2 - Silnoproudá ele...'!$C$4:$J$39,'D.1.4.2 - Silnoproudá ele...'!$C$45:$J$62,'D.1.4.2 - Silnoproudá ele...'!$C$68:$K$89</definedName>
    <definedName name="_xlnm.Print_Titles" localSheetId="4">'D.1.4.2 - Silnoproudá ele...'!$80:$80</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8"/>
  <c i="5" r="J35"/>
  <c i="1" r="AX58"/>
  <c i="5"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5"/>
  <c r="E73"/>
  <c r="J55"/>
  <c r="J54"/>
  <c r="F52"/>
  <c r="E50"/>
  <c r="J39"/>
  <c r="J18"/>
  <c r="E18"/>
  <c r="F78"/>
  <c r="F55"/>
  <c r="J17"/>
  <c r="J15"/>
  <c r="E15"/>
  <c r="F77"/>
  <c r="F54"/>
  <c r="J14"/>
  <c r="J12"/>
  <c r="J75"/>
  <c r="J52"/>
  <c r="E7"/>
  <c r="E71"/>
  <c r="E48"/>
  <c i="4" r="J37"/>
  <c r="J36"/>
  <c i="1" r="AY57"/>
  <c i="4" r="J35"/>
  <c i="1" r="AX57"/>
  <c i="4" r="BI254"/>
  <c r="BH254"/>
  <c r="BG254"/>
  <c r="BF254"/>
  <c r="T254"/>
  <c r="R254"/>
  <c r="P254"/>
  <c r="BK254"/>
  <c r="J254"/>
  <c r="BE254"/>
  <c r="BI253"/>
  <c r="BH253"/>
  <c r="BG253"/>
  <c r="BF253"/>
  <c r="T253"/>
  <c r="T252"/>
  <c r="R253"/>
  <c r="R252"/>
  <c r="P253"/>
  <c r="P252"/>
  <c r="BK253"/>
  <c r="BK252"/>
  <c r="J252"/>
  <c r="J253"/>
  <c r="BE253"/>
  <c r="J68"/>
  <c r="BI251"/>
  <c r="BH251"/>
  <c r="BG251"/>
  <c r="BF251"/>
  <c r="T251"/>
  <c r="R251"/>
  <c r="P251"/>
  <c r="BK251"/>
  <c r="J251"/>
  <c r="BE251"/>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T245"/>
  <c r="R246"/>
  <c r="R245"/>
  <c r="P246"/>
  <c r="P245"/>
  <c r="BK246"/>
  <c r="BK245"/>
  <c r="J245"/>
  <c r="J246"/>
  <c r="BE246"/>
  <c r="J67"/>
  <c r="BI243"/>
  <c r="BH243"/>
  <c r="BG243"/>
  <c r="BF243"/>
  <c r="T243"/>
  <c r="R243"/>
  <c r="P243"/>
  <c r="BK243"/>
  <c r="J243"/>
  <c r="BE243"/>
  <c r="BI242"/>
  <c r="BH242"/>
  <c r="BG242"/>
  <c r="BF242"/>
  <c r="T242"/>
  <c r="R242"/>
  <c r="P242"/>
  <c r="BK242"/>
  <c r="J242"/>
  <c r="BE242"/>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4"/>
  <c r="BH234"/>
  <c r="BG234"/>
  <c r="BF234"/>
  <c r="T234"/>
  <c r="R234"/>
  <c r="P234"/>
  <c r="BK234"/>
  <c r="J234"/>
  <c r="BE234"/>
  <c r="BI233"/>
  <c r="BH233"/>
  <c r="BG233"/>
  <c r="BF233"/>
  <c r="T233"/>
  <c r="R233"/>
  <c r="P233"/>
  <c r="BK233"/>
  <c r="J233"/>
  <c r="BE233"/>
  <c r="BI231"/>
  <c r="BH231"/>
  <c r="BG231"/>
  <c r="BF231"/>
  <c r="T231"/>
  <c r="R231"/>
  <c r="P231"/>
  <c r="BK231"/>
  <c r="J231"/>
  <c r="BE231"/>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0"/>
  <c r="BH220"/>
  <c r="BG220"/>
  <c r="BF220"/>
  <c r="T220"/>
  <c r="R220"/>
  <c r="P220"/>
  <c r="BK220"/>
  <c r="J220"/>
  <c r="BE220"/>
  <c r="BI219"/>
  <c r="BH219"/>
  <c r="BG219"/>
  <c r="BF219"/>
  <c r="T219"/>
  <c r="R219"/>
  <c r="P219"/>
  <c r="BK219"/>
  <c r="J219"/>
  <c r="BE219"/>
  <c r="BI218"/>
  <c r="BH218"/>
  <c r="BG218"/>
  <c r="BF218"/>
  <c r="T218"/>
  <c r="R218"/>
  <c r="P218"/>
  <c r="BK218"/>
  <c r="J218"/>
  <c r="BE218"/>
  <c r="BI216"/>
  <c r="BH216"/>
  <c r="BG216"/>
  <c r="BF216"/>
  <c r="T216"/>
  <c r="R216"/>
  <c r="P216"/>
  <c r="BK216"/>
  <c r="J216"/>
  <c r="BE216"/>
  <c r="BI214"/>
  <c r="BH214"/>
  <c r="BG214"/>
  <c r="BF214"/>
  <c r="T214"/>
  <c r="R214"/>
  <c r="P214"/>
  <c r="BK214"/>
  <c r="J214"/>
  <c r="BE214"/>
  <c r="BI213"/>
  <c r="BH213"/>
  <c r="BG213"/>
  <c r="BF213"/>
  <c r="T213"/>
  <c r="R213"/>
  <c r="P213"/>
  <c r="BK213"/>
  <c r="J213"/>
  <c r="BE213"/>
  <c r="BI212"/>
  <c r="BH212"/>
  <c r="BG212"/>
  <c r="BF212"/>
  <c r="T212"/>
  <c r="R212"/>
  <c r="P212"/>
  <c r="BK212"/>
  <c r="J212"/>
  <c r="BE212"/>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R201"/>
  <c r="P201"/>
  <c r="BK201"/>
  <c r="J201"/>
  <c r="BE201"/>
  <c r="BI200"/>
  <c r="BH200"/>
  <c r="BG200"/>
  <c r="BF200"/>
  <c r="T200"/>
  <c r="T199"/>
  <c r="R200"/>
  <c r="R199"/>
  <c r="P200"/>
  <c r="P199"/>
  <c r="BK200"/>
  <c r="BK199"/>
  <c r="J199"/>
  <c r="J200"/>
  <c r="BE200"/>
  <c r="J66"/>
  <c r="BI197"/>
  <c r="BH197"/>
  <c r="BG197"/>
  <c r="BF197"/>
  <c r="T197"/>
  <c r="R197"/>
  <c r="P197"/>
  <c r="BK197"/>
  <c r="J197"/>
  <c r="BE197"/>
  <c r="BI196"/>
  <c r="BH196"/>
  <c r="BG196"/>
  <c r="BF196"/>
  <c r="T196"/>
  <c r="R196"/>
  <c r="P196"/>
  <c r="BK196"/>
  <c r="J196"/>
  <c r="BE196"/>
  <c r="BI194"/>
  <c r="BH194"/>
  <c r="BG194"/>
  <c r="BF194"/>
  <c r="T194"/>
  <c r="R194"/>
  <c r="P194"/>
  <c r="BK194"/>
  <c r="J194"/>
  <c r="BE194"/>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9"/>
  <c r="BH139"/>
  <c r="BG139"/>
  <c r="BF139"/>
  <c r="T139"/>
  <c r="R139"/>
  <c r="P139"/>
  <c r="BK139"/>
  <c r="J139"/>
  <c r="BE139"/>
  <c r="BI138"/>
  <c r="BH138"/>
  <c r="BG138"/>
  <c r="BF138"/>
  <c r="T138"/>
  <c r="T137"/>
  <c r="R138"/>
  <c r="R137"/>
  <c r="P138"/>
  <c r="P137"/>
  <c r="BK138"/>
  <c r="BK137"/>
  <c r="J137"/>
  <c r="J138"/>
  <c r="BE138"/>
  <c r="J65"/>
  <c r="BI135"/>
  <c r="BH135"/>
  <c r="BG135"/>
  <c r="BF135"/>
  <c r="T135"/>
  <c r="R135"/>
  <c r="P135"/>
  <c r="BK135"/>
  <c r="J135"/>
  <c r="BE135"/>
  <c r="BI134"/>
  <c r="BH134"/>
  <c r="BG134"/>
  <c r="BF134"/>
  <c r="T134"/>
  <c r="R134"/>
  <c r="P134"/>
  <c r="BK134"/>
  <c r="J134"/>
  <c r="BE134"/>
  <c r="BI133"/>
  <c r="BH133"/>
  <c r="BG133"/>
  <c r="BF133"/>
  <c r="T133"/>
  <c r="R133"/>
  <c r="P133"/>
  <c r="BK133"/>
  <c r="J133"/>
  <c r="BE133"/>
  <c r="BI131"/>
  <c r="BH131"/>
  <c r="BG131"/>
  <c r="BF131"/>
  <c r="T131"/>
  <c r="R131"/>
  <c r="P131"/>
  <c r="BK131"/>
  <c r="J131"/>
  <c r="BE131"/>
  <c r="BI130"/>
  <c r="BH130"/>
  <c r="BG130"/>
  <c r="BF130"/>
  <c r="T130"/>
  <c r="R130"/>
  <c r="P130"/>
  <c r="BK130"/>
  <c r="J130"/>
  <c r="BE130"/>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4"/>
  <c r="BH114"/>
  <c r="BG114"/>
  <c r="BF114"/>
  <c r="T114"/>
  <c r="R114"/>
  <c r="P114"/>
  <c r="BK114"/>
  <c r="J114"/>
  <c r="BE114"/>
  <c r="BI113"/>
  <c r="BH113"/>
  <c r="BG113"/>
  <c r="BF113"/>
  <c r="T113"/>
  <c r="T112"/>
  <c r="R113"/>
  <c r="R112"/>
  <c r="P113"/>
  <c r="P112"/>
  <c r="BK113"/>
  <c r="BK112"/>
  <c r="J112"/>
  <c r="J113"/>
  <c r="BE113"/>
  <c r="J64"/>
  <c r="BI110"/>
  <c r="BH110"/>
  <c r="BG110"/>
  <c r="BF110"/>
  <c r="T110"/>
  <c r="R110"/>
  <c r="P110"/>
  <c r="BK110"/>
  <c r="J110"/>
  <c r="BE110"/>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2"/>
  <c r="BH102"/>
  <c r="BG102"/>
  <c r="BF102"/>
  <c r="T102"/>
  <c r="T101"/>
  <c r="T100"/>
  <c r="R102"/>
  <c r="R101"/>
  <c r="R100"/>
  <c r="P102"/>
  <c r="P101"/>
  <c r="P100"/>
  <c r="BK102"/>
  <c r="BK101"/>
  <c r="J101"/>
  <c r="BK100"/>
  <c r="J100"/>
  <c r="J102"/>
  <c r="BE102"/>
  <c r="J63"/>
  <c r="J62"/>
  <c r="BI98"/>
  <c r="BH98"/>
  <c r="BG98"/>
  <c r="BF98"/>
  <c r="T98"/>
  <c r="R98"/>
  <c r="P98"/>
  <c r="BK98"/>
  <c r="J98"/>
  <c r="BE98"/>
  <c r="BI95"/>
  <c r="BH95"/>
  <c r="BG95"/>
  <c r="BF95"/>
  <c r="T95"/>
  <c r="R95"/>
  <c r="P95"/>
  <c r="BK95"/>
  <c r="J95"/>
  <c r="BE95"/>
  <c r="BI93"/>
  <c r="BH93"/>
  <c r="BG93"/>
  <c r="BF93"/>
  <c r="T93"/>
  <c r="R93"/>
  <c r="P93"/>
  <c r="BK93"/>
  <c r="J93"/>
  <c r="BE93"/>
  <c r="BI91"/>
  <c r="F37"/>
  <c i="1" r="BD57"/>
  <c i="4" r="BH91"/>
  <c r="F36"/>
  <c i="1" r="BC57"/>
  <c i="4" r="BG91"/>
  <c r="F35"/>
  <c i="1" r="BB57"/>
  <c i="4" r="BF91"/>
  <c r="J34"/>
  <c i="1" r="AW57"/>
  <c i="4" r="F34"/>
  <c i="1" r="BA57"/>
  <c i="4" r="T91"/>
  <c r="T90"/>
  <c r="T89"/>
  <c r="T88"/>
  <c r="R91"/>
  <c r="R90"/>
  <c r="R89"/>
  <c r="R88"/>
  <c r="P91"/>
  <c r="P90"/>
  <c r="P89"/>
  <c r="P88"/>
  <c i="1" r="AU57"/>
  <c i="4" r="BK91"/>
  <c r="BK90"/>
  <c r="J90"/>
  <c r="BK89"/>
  <c r="J89"/>
  <c r="BK88"/>
  <c r="J88"/>
  <c r="J59"/>
  <c r="J30"/>
  <c i="1" r="AG57"/>
  <c i="4" r="J91"/>
  <c r="BE91"/>
  <c r="J33"/>
  <c i="1" r="AV57"/>
  <c i="4" r="F33"/>
  <c i="1" r="AZ57"/>
  <c i="4" r="J61"/>
  <c r="J60"/>
  <c r="J85"/>
  <c r="J84"/>
  <c r="F82"/>
  <c r="E80"/>
  <c r="J55"/>
  <c r="J54"/>
  <c r="F52"/>
  <c r="E50"/>
  <c r="J39"/>
  <c r="J18"/>
  <c r="E18"/>
  <c r="F85"/>
  <c r="F55"/>
  <c r="J17"/>
  <c r="J15"/>
  <c r="E15"/>
  <c r="F84"/>
  <c r="F54"/>
  <c r="J14"/>
  <c r="J12"/>
  <c r="J82"/>
  <c r="J52"/>
  <c r="E7"/>
  <c r="E78"/>
  <c r="E48"/>
  <c i="3" r="J37"/>
  <c r="J36"/>
  <c i="1" r="AY56"/>
  <c i="3" r="J35"/>
  <c i="1" r="AX56"/>
  <c i="3" r="BI361"/>
  <c r="BH361"/>
  <c r="BG361"/>
  <c r="BF361"/>
  <c r="T361"/>
  <c r="T360"/>
  <c r="R361"/>
  <c r="R360"/>
  <c r="P361"/>
  <c r="P360"/>
  <c r="BK361"/>
  <c r="BK360"/>
  <c r="J360"/>
  <c r="J361"/>
  <c r="BE361"/>
  <c r="J76"/>
  <c r="BI359"/>
  <c r="BH359"/>
  <c r="BG359"/>
  <c r="BF359"/>
  <c r="T359"/>
  <c r="R359"/>
  <c r="P359"/>
  <c r="BK359"/>
  <c r="J359"/>
  <c r="BE359"/>
  <c r="BI358"/>
  <c r="BH358"/>
  <c r="BG358"/>
  <c r="BF358"/>
  <c r="T358"/>
  <c r="R358"/>
  <c r="P358"/>
  <c r="BK358"/>
  <c r="J358"/>
  <c r="BE358"/>
  <c r="BI353"/>
  <c r="BH353"/>
  <c r="BG353"/>
  <c r="BF353"/>
  <c r="T353"/>
  <c r="T352"/>
  <c r="R353"/>
  <c r="R352"/>
  <c r="P353"/>
  <c r="P352"/>
  <c r="BK353"/>
  <c r="BK352"/>
  <c r="J352"/>
  <c r="J353"/>
  <c r="BE353"/>
  <c r="J75"/>
  <c r="BI349"/>
  <c r="BH349"/>
  <c r="BG349"/>
  <c r="BF349"/>
  <c r="T349"/>
  <c r="R349"/>
  <c r="P349"/>
  <c r="BK349"/>
  <c r="J349"/>
  <c r="BE349"/>
  <c r="BI348"/>
  <c r="BH348"/>
  <c r="BG348"/>
  <c r="BF348"/>
  <c r="T348"/>
  <c r="R348"/>
  <c r="P348"/>
  <c r="BK348"/>
  <c r="J348"/>
  <c r="BE348"/>
  <c r="BI347"/>
  <c r="BH347"/>
  <c r="BG347"/>
  <c r="BF347"/>
  <c r="T347"/>
  <c r="R347"/>
  <c r="P347"/>
  <c r="BK347"/>
  <c r="J347"/>
  <c r="BE347"/>
  <c r="BI346"/>
  <c r="BH346"/>
  <c r="BG346"/>
  <c r="BF346"/>
  <c r="T346"/>
  <c r="R346"/>
  <c r="P346"/>
  <c r="BK346"/>
  <c r="J346"/>
  <c r="BE346"/>
  <c r="BI342"/>
  <c r="BH342"/>
  <c r="BG342"/>
  <c r="BF342"/>
  <c r="T342"/>
  <c r="R342"/>
  <c r="P342"/>
  <c r="BK342"/>
  <c r="J342"/>
  <c r="BE342"/>
  <c r="BI341"/>
  <c r="BH341"/>
  <c r="BG341"/>
  <c r="BF341"/>
  <c r="T341"/>
  <c r="T340"/>
  <c r="R341"/>
  <c r="R340"/>
  <c r="P341"/>
  <c r="P340"/>
  <c r="BK341"/>
  <c r="BK340"/>
  <c r="J340"/>
  <c r="J341"/>
  <c r="BE341"/>
  <c r="J74"/>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29"/>
  <c r="BH329"/>
  <c r="BG329"/>
  <c r="BF329"/>
  <c r="T329"/>
  <c r="R329"/>
  <c r="P329"/>
  <c r="BK329"/>
  <c r="J329"/>
  <c r="BE329"/>
  <c r="BI328"/>
  <c r="BH328"/>
  <c r="BG328"/>
  <c r="BF328"/>
  <c r="T328"/>
  <c r="R328"/>
  <c r="P328"/>
  <c r="BK328"/>
  <c r="J328"/>
  <c r="BE328"/>
  <c r="BI327"/>
  <c r="BH327"/>
  <c r="BG327"/>
  <c r="BF327"/>
  <c r="T327"/>
  <c r="R327"/>
  <c r="P327"/>
  <c r="BK327"/>
  <c r="J327"/>
  <c r="BE327"/>
  <c r="BI326"/>
  <c r="BH326"/>
  <c r="BG326"/>
  <c r="BF326"/>
  <c r="T326"/>
  <c r="R326"/>
  <c r="P326"/>
  <c r="BK326"/>
  <c r="J326"/>
  <c r="BE326"/>
  <c r="BI325"/>
  <c r="BH325"/>
  <c r="BG325"/>
  <c r="BF325"/>
  <c r="T325"/>
  <c r="R325"/>
  <c r="P325"/>
  <c r="BK325"/>
  <c r="J325"/>
  <c r="BE325"/>
  <c r="BI319"/>
  <c r="BH319"/>
  <c r="BG319"/>
  <c r="BF319"/>
  <c r="T319"/>
  <c r="R319"/>
  <c r="P319"/>
  <c r="BK319"/>
  <c r="J319"/>
  <c r="BE319"/>
  <c r="BI316"/>
  <c r="BH316"/>
  <c r="BG316"/>
  <c r="BF316"/>
  <c r="T316"/>
  <c r="R316"/>
  <c r="P316"/>
  <c r="BK316"/>
  <c r="J316"/>
  <c r="BE316"/>
  <c r="BI306"/>
  <c r="BH306"/>
  <c r="BG306"/>
  <c r="BF306"/>
  <c r="T306"/>
  <c r="R306"/>
  <c r="P306"/>
  <c r="BK306"/>
  <c r="J306"/>
  <c r="BE306"/>
  <c r="BI305"/>
  <c r="BH305"/>
  <c r="BG305"/>
  <c r="BF305"/>
  <c r="T305"/>
  <c r="T304"/>
  <c r="R305"/>
  <c r="R304"/>
  <c r="P305"/>
  <c r="P304"/>
  <c r="BK305"/>
  <c r="BK304"/>
  <c r="J304"/>
  <c r="J305"/>
  <c r="BE305"/>
  <c r="J73"/>
  <c r="BI303"/>
  <c r="BH303"/>
  <c r="BG303"/>
  <c r="BF303"/>
  <c r="T303"/>
  <c r="R303"/>
  <c r="P303"/>
  <c r="BK303"/>
  <c r="J303"/>
  <c r="BE303"/>
  <c r="BI301"/>
  <c r="BH301"/>
  <c r="BG301"/>
  <c r="BF301"/>
  <c r="T301"/>
  <c r="R301"/>
  <c r="P301"/>
  <c r="BK301"/>
  <c r="J301"/>
  <c r="BE301"/>
  <c r="BI294"/>
  <c r="BH294"/>
  <c r="BG294"/>
  <c r="BF294"/>
  <c r="T294"/>
  <c r="R294"/>
  <c r="P294"/>
  <c r="BK294"/>
  <c r="J294"/>
  <c r="BE294"/>
  <c r="BI292"/>
  <c r="BH292"/>
  <c r="BG292"/>
  <c r="BF292"/>
  <c r="T292"/>
  <c r="R292"/>
  <c r="P292"/>
  <c r="BK292"/>
  <c r="J292"/>
  <c r="BE292"/>
  <c r="BI290"/>
  <c r="BH290"/>
  <c r="BG290"/>
  <c r="BF290"/>
  <c r="T290"/>
  <c r="R290"/>
  <c r="P290"/>
  <c r="BK290"/>
  <c r="J290"/>
  <c r="BE290"/>
  <c r="BI286"/>
  <c r="BH286"/>
  <c r="BG286"/>
  <c r="BF286"/>
  <c r="T286"/>
  <c r="R286"/>
  <c r="P286"/>
  <c r="BK286"/>
  <c r="J286"/>
  <c r="BE286"/>
  <c r="BI282"/>
  <c r="BH282"/>
  <c r="BG282"/>
  <c r="BF282"/>
  <c r="T282"/>
  <c r="T281"/>
  <c r="R282"/>
  <c r="R281"/>
  <c r="P282"/>
  <c r="P281"/>
  <c r="BK282"/>
  <c r="BK281"/>
  <c r="J281"/>
  <c r="J282"/>
  <c r="BE282"/>
  <c r="J72"/>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R275"/>
  <c r="P275"/>
  <c r="BK275"/>
  <c r="J275"/>
  <c r="BE275"/>
  <c r="BI273"/>
  <c r="BH273"/>
  <c r="BG273"/>
  <c r="BF273"/>
  <c r="T273"/>
  <c r="R273"/>
  <c r="P273"/>
  <c r="BK273"/>
  <c r="J273"/>
  <c r="BE273"/>
  <c r="BI272"/>
  <c r="BH272"/>
  <c r="BG272"/>
  <c r="BF272"/>
  <c r="T272"/>
  <c r="R272"/>
  <c r="P272"/>
  <c r="BK272"/>
  <c r="J272"/>
  <c r="BE272"/>
  <c r="BI268"/>
  <c r="BH268"/>
  <c r="BG268"/>
  <c r="BF268"/>
  <c r="T268"/>
  <c r="R268"/>
  <c r="P268"/>
  <c r="BK268"/>
  <c r="J268"/>
  <c r="BE268"/>
  <c r="BI266"/>
  <c r="BH266"/>
  <c r="BG266"/>
  <c r="BF266"/>
  <c r="T266"/>
  <c r="T265"/>
  <c r="R266"/>
  <c r="R265"/>
  <c r="P266"/>
  <c r="P265"/>
  <c r="BK266"/>
  <c r="BK265"/>
  <c r="J265"/>
  <c r="J266"/>
  <c r="BE266"/>
  <c r="J71"/>
  <c r="BI263"/>
  <c r="BH263"/>
  <c r="BG263"/>
  <c r="BF263"/>
  <c r="T263"/>
  <c r="R263"/>
  <c r="P263"/>
  <c r="BK263"/>
  <c r="J263"/>
  <c r="BE263"/>
  <c r="BI262"/>
  <c r="BH262"/>
  <c r="BG262"/>
  <c r="BF262"/>
  <c r="T262"/>
  <c r="R262"/>
  <c r="P262"/>
  <c r="BK262"/>
  <c r="J262"/>
  <c r="BE262"/>
  <c r="BI260"/>
  <c r="BH260"/>
  <c r="BG260"/>
  <c r="BF260"/>
  <c r="T260"/>
  <c r="R260"/>
  <c r="P260"/>
  <c r="BK260"/>
  <c r="J260"/>
  <c r="BE260"/>
  <c r="BI258"/>
  <c r="BH258"/>
  <c r="BG258"/>
  <c r="BF258"/>
  <c r="T258"/>
  <c r="R258"/>
  <c r="P258"/>
  <c r="BK258"/>
  <c r="J258"/>
  <c r="BE258"/>
  <c r="BI256"/>
  <c r="BH256"/>
  <c r="BG256"/>
  <c r="BF256"/>
  <c r="T256"/>
  <c r="R256"/>
  <c r="P256"/>
  <c r="BK256"/>
  <c r="J256"/>
  <c r="BE256"/>
  <c r="BI255"/>
  <c r="BH255"/>
  <c r="BG255"/>
  <c r="BF255"/>
  <c r="T255"/>
  <c r="R255"/>
  <c r="P255"/>
  <c r="BK255"/>
  <c r="J255"/>
  <c r="BE255"/>
  <c r="BI253"/>
  <c r="BH253"/>
  <c r="BG253"/>
  <c r="BF253"/>
  <c r="T253"/>
  <c r="R253"/>
  <c r="P253"/>
  <c r="BK253"/>
  <c r="J253"/>
  <c r="BE253"/>
  <c r="BI252"/>
  <c r="BH252"/>
  <c r="BG252"/>
  <c r="BF252"/>
  <c r="T252"/>
  <c r="R252"/>
  <c r="P252"/>
  <c r="BK252"/>
  <c r="J252"/>
  <c r="BE252"/>
  <c r="BI251"/>
  <c r="BH251"/>
  <c r="BG251"/>
  <c r="BF251"/>
  <c r="T251"/>
  <c r="R251"/>
  <c r="P251"/>
  <c r="BK251"/>
  <c r="J251"/>
  <c r="BE251"/>
  <c r="BI250"/>
  <c r="BH250"/>
  <c r="BG250"/>
  <c r="BF250"/>
  <c r="T250"/>
  <c r="R250"/>
  <c r="P250"/>
  <c r="BK250"/>
  <c r="J250"/>
  <c r="BE250"/>
  <c r="BI249"/>
  <c r="BH249"/>
  <c r="BG249"/>
  <c r="BF249"/>
  <c r="T249"/>
  <c r="R249"/>
  <c r="P249"/>
  <c r="BK249"/>
  <c r="J249"/>
  <c r="BE249"/>
  <c r="BI242"/>
  <c r="BH242"/>
  <c r="BG242"/>
  <c r="BF242"/>
  <c r="T242"/>
  <c r="R242"/>
  <c r="P242"/>
  <c r="BK242"/>
  <c r="J242"/>
  <c r="BE242"/>
  <c r="BI241"/>
  <c r="BH241"/>
  <c r="BG241"/>
  <c r="BF241"/>
  <c r="T241"/>
  <c r="R241"/>
  <c r="P241"/>
  <c r="BK241"/>
  <c r="J241"/>
  <c r="BE241"/>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29"/>
  <c r="BH229"/>
  <c r="BG229"/>
  <c r="BF229"/>
  <c r="T229"/>
  <c r="R229"/>
  <c r="P229"/>
  <c r="BK229"/>
  <c r="J229"/>
  <c r="BE229"/>
  <c r="BI227"/>
  <c r="BH227"/>
  <c r="BG227"/>
  <c r="BF227"/>
  <c r="T227"/>
  <c r="R227"/>
  <c r="P227"/>
  <c r="BK227"/>
  <c r="J227"/>
  <c r="BE227"/>
  <c r="BI226"/>
  <c r="BH226"/>
  <c r="BG226"/>
  <c r="BF226"/>
  <c r="T226"/>
  <c r="R226"/>
  <c r="P226"/>
  <c r="BK226"/>
  <c r="J226"/>
  <c r="BE226"/>
  <c r="BI225"/>
  <c r="BH225"/>
  <c r="BG225"/>
  <c r="BF225"/>
  <c r="T225"/>
  <c r="R225"/>
  <c r="P225"/>
  <c r="BK225"/>
  <c r="J225"/>
  <c r="BE225"/>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8"/>
  <c r="BH218"/>
  <c r="BG218"/>
  <c r="BF218"/>
  <c r="T218"/>
  <c r="T217"/>
  <c r="R218"/>
  <c r="R217"/>
  <c r="P218"/>
  <c r="P217"/>
  <c r="BK218"/>
  <c r="BK217"/>
  <c r="J217"/>
  <c r="J218"/>
  <c r="BE218"/>
  <c r="J70"/>
  <c r="BI215"/>
  <c r="BH215"/>
  <c r="BG215"/>
  <c r="BF215"/>
  <c r="T215"/>
  <c r="R215"/>
  <c r="P215"/>
  <c r="BK215"/>
  <c r="J215"/>
  <c r="BE215"/>
  <c r="BI214"/>
  <c r="BH214"/>
  <c r="BG214"/>
  <c r="BF214"/>
  <c r="T214"/>
  <c r="R214"/>
  <c r="P214"/>
  <c r="BK214"/>
  <c r="J214"/>
  <c r="BE214"/>
  <c r="BI212"/>
  <c r="BH212"/>
  <c r="BG212"/>
  <c r="BF212"/>
  <c r="T212"/>
  <c r="R212"/>
  <c r="P212"/>
  <c r="BK212"/>
  <c r="J212"/>
  <c r="BE212"/>
  <c r="BI206"/>
  <c r="BH206"/>
  <c r="BG206"/>
  <c r="BF206"/>
  <c r="T206"/>
  <c r="R206"/>
  <c r="P206"/>
  <c r="BK206"/>
  <c r="J206"/>
  <c r="BE206"/>
  <c r="BI204"/>
  <c r="BH204"/>
  <c r="BG204"/>
  <c r="BF204"/>
  <c r="T204"/>
  <c r="R204"/>
  <c r="P204"/>
  <c r="BK204"/>
  <c r="J204"/>
  <c r="BE204"/>
  <c r="BI202"/>
  <c r="BH202"/>
  <c r="BG202"/>
  <c r="BF202"/>
  <c r="T202"/>
  <c r="R202"/>
  <c r="P202"/>
  <c r="BK202"/>
  <c r="J202"/>
  <c r="BE202"/>
  <c r="BI195"/>
  <c r="BH195"/>
  <c r="BG195"/>
  <c r="BF195"/>
  <c r="T195"/>
  <c r="T194"/>
  <c r="R195"/>
  <c r="R194"/>
  <c r="P195"/>
  <c r="P194"/>
  <c r="BK195"/>
  <c r="BK194"/>
  <c r="J194"/>
  <c r="J195"/>
  <c r="BE195"/>
  <c r="J69"/>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T187"/>
  <c r="R188"/>
  <c r="R187"/>
  <c r="P188"/>
  <c r="P187"/>
  <c r="BK188"/>
  <c r="BK187"/>
  <c r="J187"/>
  <c r="J188"/>
  <c r="BE188"/>
  <c r="J68"/>
  <c r="BI185"/>
  <c r="BH185"/>
  <c r="BG185"/>
  <c r="BF185"/>
  <c r="T185"/>
  <c r="R185"/>
  <c r="P185"/>
  <c r="BK185"/>
  <c r="J185"/>
  <c r="BE185"/>
  <c r="BI178"/>
  <c r="BH178"/>
  <c r="BG178"/>
  <c r="BF178"/>
  <c r="T178"/>
  <c r="R178"/>
  <c r="P178"/>
  <c r="BK178"/>
  <c r="J178"/>
  <c r="BE178"/>
  <c r="BI174"/>
  <c r="BH174"/>
  <c r="BG174"/>
  <c r="BF174"/>
  <c r="T174"/>
  <c r="T173"/>
  <c r="T172"/>
  <c r="R174"/>
  <c r="R173"/>
  <c r="R172"/>
  <c r="P174"/>
  <c r="P173"/>
  <c r="P172"/>
  <c r="BK174"/>
  <c r="BK173"/>
  <c r="J173"/>
  <c r="BK172"/>
  <c r="J172"/>
  <c r="J174"/>
  <c r="BE174"/>
  <c r="J67"/>
  <c r="J66"/>
  <c r="BI170"/>
  <c r="BH170"/>
  <c r="BG170"/>
  <c r="BF170"/>
  <c r="T170"/>
  <c r="T169"/>
  <c r="R170"/>
  <c r="R169"/>
  <c r="P170"/>
  <c r="P169"/>
  <c r="BK170"/>
  <c r="BK169"/>
  <c r="J169"/>
  <c r="J170"/>
  <c r="BE170"/>
  <c r="J65"/>
  <c r="BI167"/>
  <c r="BH167"/>
  <c r="BG167"/>
  <c r="BF167"/>
  <c r="T167"/>
  <c r="R167"/>
  <c r="P167"/>
  <c r="BK167"/>
  <c r="J167"/>
  <c r="BE167"/>
  <c r="BI164"/>
  <c r="BH164"/>
  <c r="BG164"/>
  <c r="BF164"/>
  <c r="T164"/>
  <c r="R164"/>
  <c r="P164"/>
  <c r="BK164"/>
  <c r="J164"/>
  <c r="BE164"/>
  <c r="BI162"/>
  <c r="BH162"/>
  <c r="BG162"/>
  <c r="BF162"/>
  <c r="T162"/>
  <c r="R162"/>
  <c r="P162"/>
  <c r="BK162"/>
  <c r="J162"/>
  <c r="BE162"/>
  <c r="BI160"/>
  <c r="BH160"/>
  <c r="BG160"/>
  <c r="BF160"/>
  <c r="T160"/>
  <c r="T159"/>
  <c r="R160"/>
  <c r="R159"/>
  <c r="P160"/>
  <c r="P159"/>
  <c r="BK160"/>
  <c r="BK159"/>
  <c r="J159"/>
  <c r="J160"/>
  <c r="BE160"/>
  <c r="J64"/>
  <c r="BI158"/>
  <c r="BH158"/>
  <c r="BG158"/>
  <c r="BF158"/>
  <c r="T158"/>
  <c r="R158"/>
  <c r="P158"/>
  <c r="BK158"/>
  <c r="J158"/>
  <c r="BE158"/>
  <c r="BI153"/>
  <c r="BH153"/>
  <c r="BG153"/>
  <c r="BF153"/>
  <c r="T153"/>
  <c r="R153"/>
  <c r="P153"/>
  <c r="BK153"/>
  <c r="J153"/>
  <c r="BE153"/>
  <c r="BI149"/>
  <c r="BH149"/>
  <c r="BG149"/>
  <c r="BF149"/>
  <c r="T149"/>
  <c r="R149"/>
  <c r="P149"/>
  <c r="BK149"/>
  <c r="J149"/>
  <c r="BE149"/>
  <c r="BI147"/>
  <c r="BH147"/>
  <c r="BG147"/>
  <c r="BF147"/>
  <c r="T147"/>
  <c r="R147"/>
  <c r="P147"/>
  <c r="BK147"/>
  <c r="J147"/>
  <c r="BE147"/>
  <c r="BI146"/>
  <c r="BH146"/>
  <c r="BG146"/>
  <c r="BF146"/>
  <c r="T146"/>
  <c r="R146"/>
  <c r="P146"/>
  <c r="BK146"/>
  <c r="J146"/>
  <c r="BE146"/>
  <c r="BI144"/>
  <c r="BH144"/>
  <c r="BG144"/>
  <c r="BF144"/>
  <c r="T144"/>
  <c r="R144"/>
  <c r="P144"/>
  <c r="BK144"/>
  <c r="J144"/>
  <c r="BE144"/>
  <c r="BI142"/>
  <c r="BH142"/>
  <c r="BG142"/>
  <c r="BF142"/>
  <c r="T142"/>
  <c r="R142"/>
  <c r="P142"/>
  <c r="BK142"/>
  <c r="J142"/>
  <c r="BE142"/>
  <c r="BI139"/>
  <c r="BH139"/>
  <c r="BG139"/>
  <c r="BF139"/>
  <c r="T139"/>
  <c r="T138"/>
  <c r="R139"/>
  <c r="R138"/>
  <c r="P139"/>
  <c r="P138"/>
  <c r="BK139"/>
  <c r="BK138"/>
  <c r="J138"/>
  <c r="J139"/>
  <c r="BE139"/>
  <c r="J63"/>
  <c r="BI137"/>
  <c r="BH137"/>
  <c r="BG137"/>
  <c r="BF137"/>
  <c r="T137"/>
  <c r="R137"/>
  <c r="P137"/>
  <c r="BK137"/>
  <c r="J137"/>
  <c r="BE137"/>
  <c r="BI136"/>
  <c r="BH136"/>
  <c r="BG136"/>
  <c r="BF136"/>
  <c r="T136"/>
  <c r="R136"/>
  <c r="P136"/>
  <c r="BK136"/>
  <c r="J136"/>
  <c r="BE136"/>
  <c r="BI134"/>
  <c r="BH134"/>
  <c r="BG134"/>
  <c r="BF134"/>
  <c r="T134"/>
  <c r="R134"/>
  <c r="P134"/>
  <c r="BK134"/>
  <c r="J134"/>
  <c r="BE134"/>
  <c r="BI128"/>
  <c r="BH128"/>
  <c r="BG128"/>
  <c r="BF128"/>
  <c r="T128"/>
  <c r="R128"/>
  <c r="P128"/>
  <c r="BK128"/>
  <c r="J128"/>
  <c r="BE128"/>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09"/>
  <c r="BH109"/>
  <c r="BG109"/>
  <c r="BF109"/>
  <c r="T109"/>
  <c r="T108"/>
  <c r="R109"/>
  <c r="R108"/>
  <c r="P109"/>
  <c r="P108"/>
  <c r="BK109"/>
  <c r="BK108"/>
  <c r="J108"/>
  <c r="J109"/>
  <c r="BE109"/>
  <c r="J62"/>
  <c r="BI105"/>
  <c r="BH105"/>
  <c r="BG105"/>
  <c r="BF105"/>
  <c r="T105"/>
  <c r="R105"/>
  <c r="P105"/>
  <c r="BK105"/>
  <c r="J105"/>
  <c r="BE105"/>
  <c r="BI99"/>
  <c r="F37"/>
  <c i="1" r="BD56"/>
  <c i="3" r="BH99"/>
  <c r="F36"/>
  <c i="1" r="BC56"/>
  <c i="3" r="BG99"/>
  <c r="F35"/>
  <c i="1" r="BB56"/>
  <c i="3" r="BF99"/>
  <c r="J34"/>
  <c i="1" r="AW56"/>
  <c i="3" r="F34"/>
  <c i="1" r="BA56"/>
  <c i="3" r="T99"/>
  <c r="T98"/>
  <c r="T97"/>
  <c r="T96"/>
  <c r="R99"/>
  <c r="R98"/>
  <c r="R97"/>
  <c r="R96"/>
  <c r="P99"/>
  <c r="P98"/>
  <c r="P97"/>
  <c r="P96"/>
  <c i="1" r="AU56"/>
  <c i="3" r="BK99"/>
  <c r="BK98"/>
  <c r="J98"/>
  <c r="BK97"/>
  <c r="J97"/>
  <c r="BK96"/>
  <c r="J96"/>
  <c r="J59"/>
  <c r="J30"/>
  <c i="1" r="AG56"/>
  <c i="3" r="J99"/>
  <c r="BE99"/>
  <c r="J33"/>
  <c i="1" r="AV56"/>
  <c i="3" r="F33"/>
  <c i="1" r="AZ56"/>
  <c i="3" r="J61"/>
  <c r="J60"/>
  <c r="J93"/>
  <c r="J92"/>
  <c r="F90"/>
  <c r="E88"/>
  <c r="J55"/>
  <c r="J54"/>
  <c r="F52"/>
  <c r="E50"/>
  <c r="J39"/>
  <c r="J18"/>
  <c r="E18"/>
  <c r="F93"/>
  <c r="F55"/>
  <c r="J17"/>
  <c r="J15"/>
  <c r="E15"/>
  <c r="F92"/>
  <c r="F54"/>
  <c r="J14"/>
  <c r="J12"/>
  <c r="J90"/>
  <c r="J52"/>
  <c r="E7"/>
  <c r="E86"/>
  <c r="E48"/>
  <c i="2" r="J35"/>
  <c r="J34"/>
  <c i="1" r="AY55"/>
  <c i="2" r="J33"/>
  <c i="1" r="AX55"/>
  <c i="2" r="BI86"/>
  <c r="BH86"/>
  <c r="BG86"/>
  <c r="BF86"/>
  <c r="T86"/>
  <c r="R86"/>
  <c r="P86"/>
  <c r="BK86"/>
  <c r="J86"/>
  <c r="BE86"/>
  <c r="BI85"/>
  <c r="BH85"/>
  <c r="BG85"/>
  <c r="BF85"/>
  <c r="T85"/>
  <c r="T84"/>
  <c r="R85"/>
  <c r="R84"/>
  <c r="P85"/>
  <c r="P84"/>
  <c r="BK85"/>
  <c r="BK84"/>
  <c r="J84"/>
  <c r="J85"/>
  <c r="BE85"/>
  <c r="J59"/>
  <c r="BI83"/>
  <c r="BH83"/>
  <c r="BG83"/>
  <c r="BF83"/>
  <c r="T83"/>
  <c r="T82"/>
  <c r="R83"/>
  <c r="R82"/>
  <c r="P83"/>
  <c r="P82"/>
  <c r="BK83"/>
  <c r="BK82"/>
  <c r="J82"/>
  <c r="J83"/>
  <c r="BE83"/>
  <c r="J58"/>
  <c r="BI81"/>
  <c r="BH81"/>
  <c r="BG81"/>
  <c r="BF81"/>
  <c r="T81"/>
  <c r="R81"/>
  <c r="P81"/>
  <c r="BK81"/>
  <c r="J81"/>
  <c r="BE81"/>
  <c r="BI80"/>
  <c r="F35"/>
  <c i="1" r="BD55"/>
  <c i="2" r="BH80"/>
  <c r="F34"/>
  <c i="1" r="BC55"/>
  <c i="2" r="BG80"/>
  <c r="F33"/>
  <c i="1" r="BB55"/>
  <c i="2" r="BF80"/>
  <c r="J32"/>
  <c i="1" r="AW55"/>
  <c i="2" r="F32"/>
  <c i="1" r="BA55"/>
  <c i="2" r="T80"/>
  <c r="T79"/>
  <c r="T78"/>
  <c r="T77"/>
  <c r="R80"/>
  <c r="R79"/>
  <c r="R78"/>
  <c r="R77"/>
  <c r="P80"/>
  <c r="P79"/>
  <c r="P78"/>
  <c r="P77"/>
  <c i="1" r="AU55"/>
  <c i="2" r="BK80"/>
  <c r="BK79"/>
  <c r="J79"/>
  <c r="BK78"/>
  <c r="J78"/>
  <c r="BK77"/>
  <c r="J77"/>
  <c r="J55"/>
  <c r="J28"/>
  <c i="1" r="AG55"/>
  <c i="2" r="J80"/>
  <c r="BE80"/>
  <c r="J31"/>
  <c i="1" r="AV55"/>
  <c i="2" r="F31"/>
  <c i="1" r="AZ55"/>
  <c i="2" r="J57"/>
  <c r="J56"/>
  <c r="J74"/>
  <c r="J73"/>
  <c r="F71"/>
  <c r="E69"/>
  <c r="J51"/>
  <c r="J50"/>
  <c r="F48"/>
  <c r="E46"/>
  <c r="J37"/>
  <c r="J16"/>
  <c r="E16"/>
  <c r="F74"/>
  <c r="F51"/>
  <c r="J15"/>
  <c r="J13"/>
  <c r="E13"/>
  <c r="F73"/>
  <c r="F50"/>
  <c r="J12"/>
  <c r="J10"/>
  <c r="J71"/>
  <c r="J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<sst xmlns="http://schemas.openxmlformats.org/spreadsheetml/2006/main">
  <si>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</si>
  <si>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</si>
  <si>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</si>
  <si>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</si>
  <si>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</si>
  <si>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{6f97af82-e93c-4fdc-812b-541c36617d28}</t>
  </si>
  <si>
    <t>0,01</t>
  </si>
  <si>
    <t>21</t>
  </si>
  <si>
    <t>15</t>
  </si>
  <si>
    <t>REKAPITULACE STAVBY</t>
  </si>
  <si>
    <t xml:space="preserve">v ---  níže se nacházejí doplnkové a pomocné údaje k sestavám  --- v</t>
  </si>
  <si>
    <t>Návod na vyplnění</t>
  </si>
  <si>
    <t>0,001</t>
  </si>
  <si>
    <t>Kód:</t>
  </si>
  <si>
    <t>190104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</si>
  <si>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</si>
  <si>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</si>
  <si>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sociálního zařízení v MŠ B.Dvorského 2</t>
  </si>
  <si>
    <t>KSO:</t>
  </si>
  <si>
    <t>801</t>
  </si>
  <si>
    <t>CC-CZ:</t>
  </si>
  <si>
    <t>1</t>
  </si>
  <si>
    <t>Místo:</t>
  </si>
  <si>
    <t xml:space="preserve"> </t>
  </si>
  <si>
    <t>Datum:</t>
  </si>
  <si>
    <t>3. 4. 2019</t>
  </si>
  <si>
    <t>CZ-CPV:</t>
  </si>
  <si>
    <t>45000000-7</t>
  </si>
  <si>
    <t>CZ-CPA:</t>
  </si>
  <si>
    <t>41</t>
  </si>
  <si>
    <t>Zadavatel:</t>
  </si>
  <si>
    <t>IČ:</t>
  </si>
  <si>
    <t/>
  </si>
  <si>
    <t>DIČ:</t>
  </si>
  <si>
    <t>Uchazeč:</t>
  </si>
  <si>
    <t>Vyplň údaj</t>
  </si>
  <si>
    <t>Projektant:</t>
  </si>
  <si>
    <t>14604973</t>
  </si>
  <si>
    <t xml:space="preserve">Jorgos Jerakas </t>
  </si>
  <si>
    <t>True</t>
  </si>
  <si>
    <t>Zpracovatel:</t>
  </si>
  <si>
    <t>63307111</t>
  </si>
  <si>
    <t xml:space="preserve">Lenka Jerakasová </t>
  </si>
  <si>
    <t>CZ6760101040</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</si>
  <si>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</si>
  <si>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</si>
  <si>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</si>
  <si>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</si>
  <si>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</si>
  <si>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</si>
  <si>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</si>
  <si>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</si>
  <si>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</si>
  <si>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</si>
  <si>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</si>
  <si>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</si>
  <si>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</si>
  <si>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</si>
  <si>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</si>
  <si>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</si>
  <si>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</si>
  <si>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</si>
  <si>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</si>
  <si>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</si>
  <si>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</si>
  <si>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</si>
  <si>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</si>
  <si>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</si>
  <si>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</si>
  <si>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</si>
  <si>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</si>
  <si>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</si>
  <si>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</si>
  <si>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</si>
  <si>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</si>
  <si>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</si>
  <si>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</si>
  <si>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</si>
  <si>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</si>
  <si>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</si>
  <si>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</si>
  <si>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</si>
  <si>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</si>
  <si>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</si>
  <si>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</si>
  <si>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</si>
  <si>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D.1.1</t>
  </si>
  <si>
    <t xml:space="preserve">Architektonicko - stavební řešení </t>
  </si>
  <si>
    <t>{90b361da-3423-4d7b-beeb-d480451e7e8a}</t>
  </si>
  <si>
    <t>2</t>
  </si>
  <si>
    <t>D.1.4.1</t>
  </si>
  <si>
    <t xml:space="preserve">Zdravotechnické instalace </t>
  </si>
  <si>
    <t>{4c5b7f57-43b9-4f1c-8e82-148b097f3a05}</t>
  </si>
  <si>
    <t>D.1.4.2</t>
  </si>
  <si>
    <t xml:space="preserve">Silnoproudá elektrotechnika </t>
  </si>
  <si>
    <t>{a4250a85-fead-48a9-abec-231e57611b89}</t>
  </si>
  <si>
    <t>KRYCÍ LIST SOUPISU PRACÍ</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</si>
  <si>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</si>
  <si>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</si>
  <si>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</si>
  <si>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</si>
  <si>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</si>
  <si>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</si>
  <si>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</si>
  <si>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</si>
  <si>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</si>
  <si>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</si>
  <si>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</si>
  <si>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</si>
  <si>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</si>
  <si>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</si>
  <si>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</si>
  <si>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</si>
  <si>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</si>
  <si>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</si>
  <si>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</si>
  <si>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</si>
  <si>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</si>
  <si>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</si>
  <si>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</si>
  <si>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</si>
  <si>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</si>
  <si>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</si>
  <si>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</si>
  <si>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4</t>
  </si>
  <si>
    <t>K</t>
  </si>
  <si>
    <t>032002000</t>
  </si>
  <si>
    <t>Vybavení staveniště</t>
  </si>
  <si>
    <t xml:space="preserve">soubor </t>
  </si>
  <si>
    <t>CS ÚRS 2019 01</t>
  </si>
  <si>
    <t>1024</t>
  </si>
  <si>
    <t>-2085352943</t>
  </si>
  <si>
    <t>034002000</t>
  </si>
  <si>
    <t xml:space="preserve">Zabezpečení staveniště a zařízení staveniště </t>
  </si>
  <si>
    <t>soub</t>
  </si>
  <si>
    <t>1405402691</t>
  </si>
  <si>
    <t>VRN4</t>
  </si>
  <si>
    <t>Inženýrská činnost</t>
  </si>
  <si>
    <t>045203000</t>
  </si>
  <si>
    <t>Kompletační činnost</t>
  </si>
  <si>
    <t>hod</t>
  </si>
  <si>
    <t>1334241371</t>
  </si>
  <si>
    <t>VRN7</t>
  </si>
  <si>
    <t>Provozní vlivy</t>
  </si>
  <si>
    <t>070001000</t>
  </si>
  <si>
    <t>soubor</t>
  </si>
  <si>
    <t>-1455870105</t>
  </si>
  <si>
    <t>3</t>
  </si>
  <si>
    <t>071103000</t>
  </si>
  <si>
    <t>Provoz investora</t>
  </si>
  <si>
    <t>1872111000</t>
  </si>
  <si>
    <t>Objekt:</t>
  </si>
  <si>
    <t xml:space="preserve">D.1.1 - Architektonicko - stavební řešení </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</si>
  <si>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</si>
  <si>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</si>
  <si>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</si>
  <si>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</si>
  <si>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</si>
  <si>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</si>
  <si>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</si>
  <si>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</si>
  <si>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735 - Ústřední vytápění - otopná tělesa</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</si>
  <si>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</si>
  <si>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</si>
  <si>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</si>
  <si>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</si>
  <si>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</si>
  <si>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</si>
  <si>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</si>
  <si>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</si>
  <si>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HSV</t>
  </si>
  <si>
    <t>Práce a dodávky HSV</t>
  </si>
  <si>
    <t>Svislé a kompletní konstrukce</t>
  </si>
  <si>
    <t>342272225</t>
  </si>
  <si>
    <t>Příčky z pórobetonových tvárnic hladkých na tenké maltové lože objemová hmotnost do 500 kg/m3, tloušťka příčky 100 mm</t>
  </si>
  <si>
    <t>m2</t>
  </si>
  <si>
    <t>829837959</t>
  </si>
  <si>
    <t>VV</t>
  </si>
  <si>
    <t>1.NP</t>
  </si>
  <si>
    <t>2,622*1,6*2</t>
  </si>
  <si>
    <t>2.NP a 3.NP</t>
  </si>
  <si>
    <t>3*2,975*4</t>
  </si>
  <si>
    <t>Součet</t>
  </si>
  <si>
    <t>3462443521</t>
  </si>
  <si>
    <t>Vyzdívka soklu ve sprchovištích na tenké maltové lože, tl. 50 mm ,v=50 mm</t>
  </si>
  <si>
    <t>-472298543</t>
  </si>
  <si>
    <t>1,1*0,05*6</t>
  </si>
  <si>
    <t>6</t>
  </si>
  <si>
    <t>Úpravy povrchů, podlahy a osazování výplní</t>
  </si>
  <si>
    <t>611142001</t>
  </si>
  <si>
    <t>Potažení vnitřních ploch pletivem v ploše nebo pruzích, na plném podkladu sklovláknitým vtlačením do tmelu stropů</t>
  </si>
  <si>
    <t>-2091635775</t>
  </si>
  <si>
    <t>PSC</t>
  </si>
  <si>
    <t xml:space="preserve">Poznámka k souboru cen:_x000d_
1. V cenách -2001 jsou započteny i náklady na tmel._x000d_
</t>
  </si>
  <si>
    <t>39,45*4+44*2</t>
  </si>
  <si>
    <t>611322141</t>
  </si>
  <si>
    <t>Omítka vápenocementová lehčená vnitřních ploch nanášená ručně dvouvrstvá, tloušťky jádrové omítky do 10 mm a tloušťky štuku do 3 mm štuková vodorovných konstrukcí stropů rovných</t>
  </si>
  <si>
    <t>-2127805128</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</si>
  <si>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</si>
  <si>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612135001</t>
  </si>
  <si>
    <t>Vyrovnání nerovností podkladu vnitřních omítaných ploch maltou, tloušťky do 10 mm vápenocementovou stěn</t>
  </si>
  <si>
    <t>756881042</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</si>
  <si>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</si>
  <si>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612142001</t>
  </si>
  <si>
    <t>Potažení vnitřních ploch pletivem v ploše nebo pruzích, na plném podkladu sklovláknitým vtlačením do tmelu stěn</t>
  </si>
  <si>
    <t>-1386044533</t>
  </si>
  <si>
    <t>7</t>
  </si>
  <si>
    <t>612321141</t>
  </si>
  <si>
    <t>Omítka vápenocementová vnitřních ploch nanášená ručně dvouvrstvá, tloušťky jádrové omítky do 10 mm a tloušťky štuku do 3 mm štuková svislých konstrukcí stěn</t>
  </si>
  <si>
    <t>2098299935</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</si>
  <si>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</si>
  <si>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(24,6+2,56+3,5+0,93+2,48+0,47+0,88)*1,375*2</t>
  </si>
  <si>
    <t>(2,5+3,8+3,8)*0,975*2+4,91*2,975*2</t>
  </si>
  <si>
    <t>(7,1+1,6+12,3+5,35+0,47+2,5+2,65+0,37+0,43+2,3+1,65+3,5)*1,375*4</t>
  </si>
  <si>
    <t>(2,5+3,8+3,8)*0,975*4</t>
  </si>
  <si>
    <t>(1,4+2,4+1,6)*0,975*4</t>
  </si>
  <si>
    <t>8</t>
  </si>
  <si>
    <t>6123253021</t>
  </si>
  <si>
    <t xml:space="preserve">Oprava ostění při výměně zárubní </t>
  </si>
  <si>
    <t>903099854</t>
  </si>
  <si>
    <t xml:space="preserve">Poznámka k souboru cen:_x000d_
1. Ceny lze použít jen pro ocenění samostatně upravovaného ostění a nadpraží ( např. při dodatečné výměně oken nebo zárubní ) v šířce do 300 mm okolo upravovaného otvoru._x000d_
</t>
  </si>
  <si>
    <t>0,3*2,1*4*52</t>
  </si>
  <si>
    <t>0,8*0,2*2*34</t>
  </si>
  <si>
    <t>0,6*0,2*2*18</t>
  </si>
  <si>
    <t>9</t>
  </si>
  <si>
    <t>642942111</t>
  </si>
  <si>
    <t>Osazování zárubní nebo rámů kovových dveřních lisovaných nebo z úhelníků bez dveřních křídel, na cementovou maltu, plochy otvoru do 2,5 m2</t>
  </si>
  <si>
    <t>kus</t>
  </si>
  <si>
    <t>622257312</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</si>
  <si>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které se oceňují ve specifikaci._x000d_
</t>
  </si>
  <si>
    <t>10</t>
  </si>
  <si>
    <t>M</t>
  </si>
  <si>
    <t>55331113</t>
  </si>
  <si>
    <t>zárubeň ocelová pro běžné zdění hranatý profil 110 600 L/P</t>
  </si>
  <si>
    <t>409832034</t>
  </si>
  <si>
    <t>11</t>
  </si>
  <si>
    <t>55331104</t>
  </si>
  <si>
    <t>zárubeň ocelová pro běžné zdění hranatý profil 95 800 L/P</t>
  </si>
  <si>
    <t>163846984</t>
  </si>
  <si>
    <t>Ostatní konstrukce a práce, bourání</t>
  </si>
  <si>
    <t>12</t>
  </si>
  <si>
    <t>952902021</t>
  </si>
  <si>
    <t>Čištění budov při provádění oprav a udržovacích prací podlah hladkých zametením</t>
  </si>
  <si>
    <t>-2125903739</t>
  </si>
  <si>
    <t xml:space="preserve">Poznámka k souboru cen:_x000d_
1. Ceny jsou určeny pro oceňování konečného čištění po ukončení oprav a udržovacích prací před_x000d_
 předáním do užívání. Do výměry ploch se započítávají i plochy místností, schodišť a chodeb, kterými_x000d_
 se přepravuje materiál pro stavební práce._x000d_
2. Čištění vnějších ploch tlakovou vodou a tryskáním:pískem se oceňuje cenami souboru cen 629 99_x000d_
 -51 tohoto katalogu._x000d_
3. Množství jednotek čištěných ploch:_x000d_
 a) se určuje v m2 ploch místností a chodeb nebo jejich částí, kterými se dopravuje materiál_x000d_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parkety_x000d_
 apod. ). Povrch drsný je nerovný, zdrsněný, zvrásněný (např. betonový potěr, mozaiková dlažba,_x000d_
 palubky apod.)._x000d_
5. V cenách očištění schodišť jsou započteny náklady na očištění schodišťových stupňů a_x000d_
 schodišťového zábradlí. Plocha podest se započítává do plochy podlah._x000d_
6. V cenách čištění oken a balkonových dveří jsou započteny náklady na očištění rámu, parapetu,_x000d_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</si>
  <si>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24*7*3</t>
  </si>
  <si>
    <t>13</t>
  </si>
  <si>
    <t>952902031</t>
  </si>
  <si>
    <t>Čištění budov při provádění oprav a udržovacích prací podlah hladkých omytím</t>
  </si>
  <si>
    <t>-1855942565</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</si>
  <si>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</si>
  <si>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14</t>
  </si>
  <si>
    <t>953941210</t>
  </si>
  <si>
    <t>Osazení drobných kovových výrobků bez jejich dodání s vysekáním kapes pro upevňovací prvky se zazděním, zabetonováním nebo zalitím kovových poklopů s rámy, plochy do 1 m2</t>
  </si>
  <si>
    <t>1535817143</t>
  </si>
  <si>
    <t xml:space="preserve">Poznámka k souboru cen:_x000d_
1. V cenách nejsou započteny náklady na dodání poklopů, rohoží, ventilací a drobných kovových výrobků, tyto se oceňují ve specifikaci._x000d_
</t>
  </si>
  <si>
    <t>552410141</t>
  </si>
  <si>
    <t xml:space="preserve">poklop šachtový ocelový 700x700 mm pachotěsný ,včetně rámu pro překrytí podlahovou krytinou </t>
  </si>
  <si>
    <t>-875589417</t>
  </si>
  <si>
    <t>16</t>
  </si>
  <si>
    <t>953942425</t>
  </si>
  <si>
    <t>Osazování drobných kovových předmětů se zalitím maltou cementovou, do vysekaných kapes nebo připravených otvorů rámů litinových poklopů v podlahách nebo čisticích dvířek v kouřových kanálech</t>
  </si>
  <si>
    <t>622513974</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</si>
  <si>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</si>
  <si>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17</t>
  </si>
  <si>
    <t>962031132</t>
  </si>
  <si>
    <t>Bourání příček z cihel, tvárnic nebo příčkovek z cihel pálených, plných nebo dutých na maltu vápennou nebo vápenocementovou, tl. do 100 mm</t>
  </si>
  <si>
    <t>-1797181166</t>
  </si>
  <si>
    <t>2,63*1,6*2</t>
  </si>
  <si>
    <t>2,99*2,975*4</t>
  </si>
  <si>
    <t>18</t>
  </si>
  <si>
    <t>968072455</t>
  </si>
  <si>
    <t>Vybourání kovových rámů oken s křídly, dveřních zárubní, vrat, stěn, ostění nebo obkladů dveřních zárubní, plochy do 2 m2</t>
  </si>
  <si>
    <t>2056078223</t>
  </si>
  <si>
    <t xml:space="preserve">Poznámka k souboru cen:_x000d_
1. V cenách -2244 až -2559 jsou započteny i náklady na vyvěšení křídel._x000d_
2. Cenou -2641 se oceňuje i vybourání nosné ocelové konstrukce pro sádrokartonové příčky._x000d_
</t>
  </si>
  <si>
    <t>0,6*1,97*18</t>
  </si>
  <si>
    <t>0,8*1,97*34</t>
  </si>
  <si>
    <t>19</t>
  </si>
  <si>
    <t>976085311</t>
  </si>
  <si>
    <t>Vybourání drobných zámečnických a jiných konstrukcí kanalizačních rámů litinových, z rýhovaného plechu nebo betonových včetně poklopů nebo mříží, plochy do 0,60 m2</t>
  </si>
  <si>
    <t>-2061173017</t>
  </si>
  <si>
    <t>997</t>
  </si>
  <si>
    <t>Přesun sutě</t>
  </si>
  <si>
    <t>20</t>
  </si>
  <si>
    <t>997013211</t>
  </si>
  <si>
    <t>Vnitrostaveništní doprava suti a vybouraných hmot vodorovně do 50 m svisle ručně (nošením po schodech) pro budovy a haly výšky do 6 m</t>
  </si>
  <si>
    <t>t</t>
  </si>
  <si>
    <t>-1480004931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</si>
  <si>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</si>
  <si>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</si>
  <si>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</si>
  <si>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-1826110639</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</si>
  <si>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</si>
  <si>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22</t>
  </si>
  <si>
    <t>997013509</t>
  </si>
  <si>
    <t>Odvoz suti a vybouraných hmot na skládku nebo meziskládku se složením, na vzdálenost Příplatek k ceně za každý další i započatý 1 km přes 1 km</t>
  </si>
  <si>
    <t>-1375305350</t>
  </si>
  <si>
    <t>37,78*19 'Přepočtené koeficientem množství</t>
  </si>
  <si>
    <t>23</t>
  </si>
  <si>
    <t>997013831</t>
  </si>
  <si>
    <t>Poplatek za uložení stavebního odpadu na skládce (skládkovné) směsného</t>
  </si>
  <si>
    <t>1474007988</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</si>
  <si>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</si>
  <si>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998</t>
  </si>
  <si>
    <t>Přesun hmot</t>
  </si>
  <si>
    <t>24</t>
  </si>
  <si>
    <t>998011002</t>
  </si>
  <si>
    <t>Přesun hmot pro budovy občanské výstavby, bydlení, výrobu a služby s nosnou svislou konstrukcí zděnou z cihel, tvárnic nebo kamene vodorovná dopravní vzdálenost do 100 m pro budovy výšky přes 6 do 12 m</t>
  </si>
  <si>
    <t>-1250693481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</si>
  <si>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</si>
  <si>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</si>
  <si>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</si>
  <si>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</si>
  <si>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</si>
  <si>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25</t>
  </si>
  <si>
    <t>711493111</t>
  </si>
  <si>
    <t>Izolace proti podpovrchové a tlakové vodě - ostatní na ploše vodorovné V těsnicí kaší flexibilní minerální</t>
  </si>
  <si>
    <t>-1742635917</t>
  </si>
  <si>
    <t>0,8*0,9*6</t>
  </si>
  <si>
    <t>1,4*1,1*6</t>
  </si>
  <si>
    <t>26</t>
  </si>
  <si>
    <t>711493121</t>
  </si>
  <si>
    <t>Izolace proti podpovrchové a tlakové vodě - ostatní na ploše svislé S těsnicí kaší flexibilní minerální</t>
  </si>
  <si>
    <t>80964501</t>
  </si>
  <si>
    <t>0,8*2,2*2*6</t>
  </si>
  <si>
    <t>0,9*2,2*6</t>
  </si>
  <si>
    <t>0,6*0,2*2*6</t>
  </si>
  <si>
    <t>1,1*2,2*2*6</t>
  </si>
  <si>
    <t>27</t>
  </si>
  <si>
    <t>998711102</t>
  </si>
  <si>
    <t>Přesun hmot pro izolace proti vodě, vlhkosti a plynům stanovený z hmotnosti přesunovaného materiálu vodorovná dopravní vzdálenost do 50 m v objektech výšky přes 6 do 12 m</t>
  </si>
  <si>
    <t>77822339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</si>
  <si>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</si>
  <si>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735</t>
  </si>
  <si>
    <t>Ústřední vytápění - otopná tělesa</t>
  </si>
  <si>
    <t>28</t>
  </si>
  <si>
    <t>735151821</t>
  </si>
  <si>
    <t>Demontáž otopných těles panelových dvouřadých stavební délky do 1500 mm</t>
  </si>
  <si>
    <t>752041195</t>
  </si>
  <si>
    <t>29</t>
  </si>
  <si>
    <t>735159220</t>
  </si>
  <si>
    <t>Montáž otopných těles panelových dvouřadých, stavební délky přes 1140 do 1500 mm</t>
  </si>
  <si>
    <t>2008760695</t>
  </si>
  <si>
    <t>30</t>
  </si>
  <si>
    <t>735191910</t>
  </si>
  <si>
    <t>Ostatní opravy otopných těles napuštění vody do otopného systému včetně potrubí (bez kotle a ohříváků) otopných těles</t>
  </si>
  <si>
    <t>-765448805</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</si>
  <si>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</si>
  <si>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31</t>
  </si>
  <si>
    <t>735494811</t>
  </si>
  <si>
    <t>Vypuštění vody z otopných soustav bez kotlů, ohříváků, zásobníků a nádrží</t>
  </si>
  <si>
    <t>-831832741</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</si>
  <si>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</si>
  <si>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763</t>
  </si>
  <si>
    <t>Konstrukce suché výstavby</t>
  </si>
  <si>
    <t>32</t>
  </si>
  <si>
    <t>763131511</t>
  </si>
  <si>
    <t>Podhled ze sádrokartonových desek jednovrstvá zavěšená spodní konstrukce z ocelových profilů CD, UD jednoduše opláštěná deskou standardní A, tl. 12,5 mm, bez TI</t>
  </si>
  <si>
    <t>-1238386525</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</si>
  <si>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</si>
  <si>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0,68*2,75*2+0,32*2,75*4</t>
  </si>
  <si>
    <t>0,45*0,97*2+0,32*0,97*2</t>
  </si>
  <si>
    <t>0,468*4,6*2+0,32*4,6*2</t>
  </si>
  <si>
    <t>0,65*1,4*2+0,32*1,4*2</t>
  </si>
  <si>
    <t>33</t>
  </si>
  <si>
    <t>763131713</t>
  </si>
  <si>
    <t>Podhled ze sádrokartonových desek ostatní práce a konstrukce na podhledech ze sádrokartonových desek napojení na obvodové konstrukce profilem</t>
  </si>
  <si>
    <t>m</t>
  </si>
  <si>
    <t>CS ÚRS 2018 02</t>
  </si>
  <si>
    <t>537792621</t>
  </si>
  <si>
    <t>34</t>
  </si>
  <si>
    <t>763131714</t>
  </si>
  <si>
    <t>Podhled ze sádrokartonových desek ostatní práce a konstrukce na podhledech ze sádrokartonových desek základní penetrační nátěr</t>
  </si>
  <si>
    <t>-42238724</t>
  </si>
  <si>
    <t>35</t>
  </si>
  <si>
    <t>763131821</t>
  </si>
  <si>
    <t>Demontáž podhledu nebo samostatného požárního předělu z desek s nosnou konstrukcí dvouvrstvou z ocelových profilů, opláštění jednoduché</t>
  </si>
  <si>
    <t>-116752655</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</si>
  <si>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</si>
  <si>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0,75*5,6*2+0,775*5,6*4+0,7*0,775*2</t>
  </si>
  <si>
    <t>0,6*3,2*2+0,775*3,2*2+0,5*4*2+0,775*4*2</t>
  </si>
  <si>
    <t>0,45*2,5*2+0,775*2,5*2+0,45*0,775*2</t>
  </si>
  <si>
    <t>36</t>
  </si>
  <si>
    <t>763172312</t>
  </si>
  <si>
    <t>Instalační technika pro konstrukce ze sádrokartonových desek montáž revizních dvířek velikost 300 x 300 mm</t>
  </si>
  <si>
    <t>263156986</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</si>
  <si>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</si>
  <si>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37</t>
  </si>
  <si>
    <t>59030711</t>
  </si>
  <si>
    <t xml:space="preserve">dvířka revizní s automatickým zámkem 300x300mm,nerez </t>
  </si>
  <si>
    <t>-1714634708</t>
  </si>
  <si>
    <t>38</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</si>
  <si>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</si>
  <si>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</si>
  <si>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857137297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</si>
  <si>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</si>
  <si>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</si>
  <si>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</si>
  <si>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39</t>
  </si>
  <si>
    <t>7664921001</t>
  </si>
  <si>
    <t xml:space="preserve">Demontáž a zpětná montáž šatnových sestav a prvků </t>
  </si>
  <si>
    <t>1389003680</t>
  </si>
  <si>
    <t xml:space="preserve">Poznámka k souboru cen:_x000d_
1. V ceně -2100 není započteno olištování; toto olištování se oceňuje cenou 766 69-9761 až -9763 Překrytí spár stěn lištou._x000d_
</t>
  </si>
  <si>
    <t>40</t>
  </si>
  <si>
    <t>766660001</t>
  </si>
  <si>
    <t>Montáž dveřních křídel dřevěných nebo plastových otevíravých do ocelové zárubně povrchově upravených jednokřídlových, šířky do 800 mm</t>
  </si>
  <si>
    <t>-1434026195</t>
  </si>
  <si>
    <t>611628571</t>
  </si>
  <si>
    <t xml:space="preserve">dveře vnitřní foliované plné 1křídlové 80x197 cm </t>
  </si>
  <si>
    <t>-269970645</t>
  </si>
  <si>
    <t>42</t>
  </si>
  <si>
    <t>61162854</t>
  </si>
  <si>
    <t>dveře vnitřní foliované plné 1křídlové 60x197 cm</t>
  </si>
  <si>
    <t>-506061957</t>
  </si>
  <si>
    <t>43</t>
  </si>
  <si>
    <t>766660722</t>
  </si>
  <si>
    <t>Montáž dveřních doplňků dveřního kování zámku</t>
  </si>
  <si>
    <t>-1554410733</t>
  </si>
  <si>
    <t xml:space="preserve">Poznámka k souboru cen:_x000d_
1. V ceně -0722 je započtena montáž zámku, zámkové vložky a osazení štítku s klikou._x000d_
</t>
  </si>
  <si>
    <t>44</t>
  </si>
  <si>
    <t>54925015</t>
  </si>
  <si>
    <t xml:space="preserve">zámek stavební zadlabací fabkový včetně vložky se 4 klíči </t>
  </si>
  <si>
    <t>545584490</t>
  </si>
  <si>
    <t>45</t>
  </si>
  <si>
    <t>54914610</t>
  </si>
  <si>
    <t>kování vrchní dveřní klika včetně rozet a montážního materiálu R BB nerez PK</t>
  </si>
  <si>
    <t>904137160</t>
  </si>
  <si>
    <t>46</t>
  </si>
  <si>
    <t>766693112</t>
  </si>
  <si>
    <t>Montáž ostatních truhlářských konstrukcí desek , povrchově upravených, délky přes 1690 do 2740 mm</t>
  </si>
  <si>
    <t>-599820747</t>
  </si>
  <si>
    <t xml:space="preserve">Poznámka k souboru cen:_x000d_
1. Cenami -8111 a -8112 se oceňuje montáž vrat oboru JKPOV 611._x000d_
2. Cenami -97 . . nelze oceňovat venkovní krycí lišty balkónových dveří; tato montáž se oceňuje cenou -1610._x000d_
</t>
  </si>
  <si>
    <t>47</t>
  </si>
  <si>
    <t>60722285</t>
  </si>
  <si>
    <t>deska dřevotřísková laminovaná tl. 22 mm 2070 x 2800 mm</t>
  </si>
  <si>
    <t>-1593448121</t>
  </si>
  <si>
    <t>2,622*0,45*2</t>
  </si>
  <si>
    <t>48</t>
  </si>
  <si>
    <t>766694112</t>
  </si>
  <si>
    <t>Montáž ostatních truhlářských konstrukcí parapetních desek dřevěných nebo plastových šířky do 300 mm, délky přes 1000 do 1600 mm</t>
  </si>
  <si>
    <t>2066562387</t>
  </si>
  <si>
    <t>49</t>
  </si>
  <si>
    <t>766694113</t>
  </si>
  <si>
    <t>Montáž ostatních truhlářských konstrukcí parapetních desek dřevěných nebo plastových šířky do 300 mm, délky přes 1600 do 2600 mm</t>
  </si>
  <si>
    <t>-1668947645</t>
  </si>
  <si>
    <t>50</t>
  </si>
  <si>
    <t>766694114</t>
  </si>
  <si>
    <t>Montáž ostatních truhlářských konstrukcí parapetních desek dřevěných nebo plastových šířky do 300 mm, délky přes 2600 mm</t>
  </si>
  <si>
    <t>1640921866</t>
  </si>
  <si>
    <t>51</t>
  </si>
  <si>
    <t>61144401</t>
  </si>
  <si>
    <t>parapet plastový vnitřní - komůrkový 25 x 2 x 100 cm</t>
  </si>
  <si>
    <t>1570252099</t>
  </si>
  <si>
    <t>1,6*4+3,33*2+2,01*6+1,65*4</t>
  </si>
  <si>
    <t>52</t>
  </si>
  <si>
    <t>5534142611</t>
  </si>
  <si>
    <t xml:space="preserve">mřížka větrací nerezová 1200 x 100 </t>
  </si>
  <si>
    <t>146680901</t>
  </si>
  <si>
    <t>53</t>
  </si>
  <si>
    <t>766699611</t>
  </si>
  <si>
    <t>Montáž ostatních truhlářských konstrukcí krytů topného tělesa dřevených povrchově upravených</t>
  </si>
  <si>
    <t>-1052548654</t>
  </si>
  <si>
    <t>1,6*0,95*4</t>
  </si>
  <si>
    <t>3,33*0,95*2</t>
  </si>
  <si>
    <t>2,01*0,95*6</t>
  </si>
  <si>
    <t>1,65*0,95*4</t>
  </si>
  <si>
    <t>54</t>
  </si>
  <si>
    <t>607115161</t>
  </si>
  <si>
    <t>kryt radiátorový s MDF desek a mřížky 1600x725 mm</t>
  </si>
  <si>
    <t>2015483148</t>
  </si>
  <si>
    <t>55</t>
  </si>
  <si>
    <t>607115162</t>
  </si>
  <si>
    <t>kryt radiátorový s MDF desek a mřížky 1650x725 mm</t>
  </si>
  <si>
    <t>333802998</t>
  </si>
  <si>
    <t>56</t>
  </si>
  <si>
    <t>607115163</t>
  </si>
  <si>
    <t>kryt radiátorový s MDF desek a mřížky 1740x725 mm</t>
  </si>
  <si>
    <t>2075931208</t>
  </si>
  <si>
    <t>57</t>
  </si>
  <si>
    <t>607115164</t>
  </si>
  <si>
    <t>kryt radiátorový s MDF desek a mřížky 3330x725 mm</t>
  </si>
  <si>
    <t>-334910634</t>
  </si>
  <si>
    <t>58</t>
  </si>
  <si>
    <t>7666996121</t>
  </si>
  <si>
    <t xml:space="preserve">Montáž dělících přepážek u WC </t>
  </si>
  <si>
    <t>607014165</t>
  </si>
  <si>
    <t>59</t>
  </si>
  <si>
    <t>624320501</t>
  </si>
  <si>
    <t xml:space="preserve">Výroba a dodávka dělících přepážek u WC dětí </t>
  </si>
  <si>
    <t>1181706596</t>
  </si>
  <si>
    <t>60</t>
  </si>
  <si>
    <t>766821112</t>
  </si>
  <si>
    <t>Montáž nábytku vestavěného korpusu skříně dvoukřídlové</t>
  </si>
  <si>
    <t>-1868809289</t>
  </si>
  <si>
    <t xml:space="preserve">Poznámka k souboru cen:_x000d_
1. V ceně 766 82-1141 jsou započteny náklady i na osazení a seřízení pojezdů a kování._x000d_
2. Položky souboru cen lze použít skladebně._x000d_
</t>
  </si>
  <si>
    <t>61</t>
  </si>
  <si>
    <t>766821131</t>
  </si>
  <si>
    <t>Montáž nábytku vestavěného dílu boku nebo mezistěny</t>
  </si>
  <si>
    <t>964378410</t>
  </si>
  <si>
    <t>62</t>
  </si>
  <si>
    <t>766821141</t>
  </si>
  <si>
    <t>Montáž nábytku vestavěného dveří otvíravých</t>
  </si>
  <si>
    <t>-1354171584</t>
  </si>
  <si>
    <t>63</t>
  </si>
  <si>
    <t>615101021</t>
  </si>
  <si>
    <t>skříň vestavěná 2600x1600x450mm</t>
  </si>
  <si>
    <t>-1177578473</t>
  </si>
  <si>
    <t>64</t>
  </si>
  <si>
    <t>998766202</t>
  </si>
  <si>
    <t>Přesun hmot pro konstrukce truhlářské stanovený procentní sazbou (%) z ceny vodorovná dopravní vzdálenost do 50 m v objektech výšky přes 6 do 12 m</t>
  </si>
  <si>
    <t>%</t>
  </si>
  <si>
    <t>-1249066458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</si>
  <si>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</si>
  <si>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</si>
  <si>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</si>
  <si>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65</t>
  </si>
  <si>
    <t>771571810</t>
  </si>
  <si>
    <t>Demontáž podlah z dlaždic keramických kladených do malty</t>
  </si>
  <si>
    <t>248181857</t>
  </si>
  <si>
    <t>(1,54+1,02+1,12)*6</t>
  </si>
  <si>
    <t>66</t>
  </si>
  <si>
    <t>771574131</t>
  </si>
  <si>
    <t>Montáž podlah z dlaždic keramických lepených flexibilním lepidlem režných nebo glazovaných protiskluzných nebo reliefovaných do 50 ks/ m2</t>
  </si>
  <si>
    <t>128484864</t>
  </si>
  <si>
    <t>22,08</t>
  </si>
  <si>
    <t>0,165*6</t>
  </si>
  <si>
    <t>67</t>
  </si>
  <si>
    <t>771579191</t>
  </si>
  <si>
    <t>Montáž podlah z dlaždic keramických Příplatek k cenám za plochu do 5 m2 jednotlivě</t>
  </si>
  <si>
    <t>-255037090</t>
  </si>
  <si>
    <t>68</t>
  </si>
  <si>
    <t>59761504</t>
  </si>
  <si>
    <t xml:space="preserve">dlažba keramická protiskluzová  25 x 25 x 8 cm</t>
  </si>
  <si>
    <t>-884937752</t>
  </si>
  <si>
    <t>P</t>
  </si>
  <si>
    <t xml:space="preserve">Poznámka k položce:_x000d_
Budou dodána dlažba keramická slinutá protiskluzová ve dvou barevných odstínech dle výběru a požadavků investora .Velikost 250x250x80mm, I.jakost,minimální pořizovací cena 300,- Kč/m2. </t>
  </si>
  <si>
    <t>69</t>
  </si>
  <si>
    <t>771579192</t>
  </si>
  <si>
    <t>Montáž podlah z dlaždic keramických Příplatek k cenám za podlahy v omezeném prostoru</t>
  </si>
  <si>
    <t>736333217</t>
  </si>
  <si>
    <t>70</t>
  </si>
  <si>
    <t>771579196.1</t>
  </si>
  <si>
    <t>Montáž podlah z dlaždic keramických Příplatek k cenám za dvousložkový spárovací tmel</t>
  </si>
  <si>
    <t>748415620</t>
  </si>
  <si>
    <t>71</t>
  </si>
  <si>
    <t>771579197</t>
  </si>
  <si>
    <t>Montáž podlah z dlaždic keramických Příplatek k cenám za dvousložkové lepidlo</t>
  </si>
  <si>
    <t>1222542989</t>
  </si>
  <si>
    <t>72</t>
  </si>
  <si>
    <t>771990111</t>
  </si>
  <si>
    <t>Vyrovnání podkladní vrstvy samonivelační stěrkou tl. 4 mm, min. pevnosti 15 MPa</t>
  </si>
  <si>
    <t>-216453850</t>
  </si>
  <si>
    <t>73</t>
  </si>
  <si>
    <t>998771102</t>
  </si>
  <si>
    <t>Přesun hmot pro podlahy z dlaždic stanovený z hmotnosti přesunovaného materiálu vodorovná dopravní vzdálenost do 50 m v objektech výšky přes 6 do 12 m</t>
  </si>
  <si>
    <t>587799622</t>
  </si>
  <si>
    <t>776</t>
  </si>
  <si>
    <t>Podlahy povlakové</t>
  </si>
  <si>
    <t>74</t>
  </si>
  <si>
    <t>776201812</t>
  </si>
  <si>
    <t>Demontáž povlakových podlahovin lepených ručně s podložkou</t>
  </si>
  <si>
    <t>-154979975</t>
  </si>
  <si>
    <t xml:space="preserve"> 42,46*2</t>
  </si>
  <si>
    <t>37,91*4</t>
  </si>
  <si>
    <t>75</t>
  </si>
  <si>
    <t>776232111</t>
  </si>
  <si>
    <t>Montáž podlahovin z vinylu lepením lamel nebo čtverců 2-složkovým lepidlem (do vlhkých prostor)</t>
  </si>
  <si>
    <t>-1286617412</t>
  </si>
  <si>
    <t>33,31*4</t>
  </si>
  <si>
    <t>37,86*2</t>
  </si>
  <si>
    <t>76</t>
  </si>
  <si>
    <t>28411052</t>
  </si>
  <si>
    <t>dílce vinylové tl3,0 mm,nášlap.vrstva 0,70 mm,úpr.PUR, tř.zátěže 23/34/43,otlak 0,05mm,R10,tř.otěru T,Bfl S1,bez ftalátů</t>
  </si>
  <si>
    <t>-1055597652</t>
  </si>
  <si>
    <t>208,96*1,1 'Přepočtené koeficientem množství</t>
  </si>
  <si>
    <t>77</t>
  </si>
  <si>
    <t>61155351</t>
  </si>
  <si>
    <t>podložka izolační z pěnového PE 3 mm</t>
  </si>
  <si>
    <t>-292410961</t>
  </si>
  <si>
    <t>225,392156862745*1,02 'Přepočtené koeficientem množství</t>
  </si>
  <si>
    <t>78</t>
  </si>
  <si>
    <t>776411112</t>
  </si>
  <si>
    <t>Montáž soklíků lepením obvodových, výšky přes 80 do 100 mm</t>
  </si>
  <si>
    <t>1179751913</t>
  </si>
  <si>
    <t>17,1*2</t>
  </si>
  <si>
    <t>26,23*2</t>
  </si>
  <si>
    <t>10,8*4</t>
  </si>
  <si>
    <t>16*4</t>
  </si>
  <si>
    <t>17,1*4</t>
  </si>
  <si>
    <t>79</t>
  </si>
  <si>
    <t>28411010</t>
  </si>
  <si>
    <t xml:space="preserve">lišta soklová  20 x 100 mm</t>
  </si>
  <si>
    <t>1984453068</t>
  </si>
  <si>
    <t>262,26*1,02 'Přepočtené koeficientem množství</t>
  </si>
  <si>
    <t>80</t>
  </si>
  <si>
    <t>776991821</t>
  </si>
  <si>
    <t>Ostatní práce odstranění lepidla ručně z podlah</t>
  </si>
  <si>
    <t>1325814907</t>
  </si>
  <si>
    <t>781</t>
  </si>
  <si>
    <t>Dokončovací práce - obklady</t>
  </si>
  <si>
    <t>81</t>
  </si>
  <si>
    <t>781411810</t>
  </si>
  <si>
    <t>Demontáž obkladů z obkladaček pórovinových kladených do malty</t>
  </si>
  <si>
    <t>1493165860</t>
  </si>
  <si>
    <t>82</t>
  </si>
  <si>
    <t>781474115</t>
  </si>
  <si>
    <t>Montáž obkladů vnitřních stěn z dlaždic keramických lepených flexibilním lepidlem režných nebo glazovaných hladkých přes 22 do 25 ks/m2</t>
  </si>
  <si>
    <t>-405687614</t>
  </si>
  <si>
    <t>(12,3+2,56+3,5+0,93+0,88)*1,6*2</t>
  </si>
  <si>
    <t>(3,2+2,5+3,8+3,8)*2*2</t>
  </si>
  <si>
    <t>2. a 3.NP</t>
  </si>
  <si>
    <t>(7,1+1,6+12,3+2,65+0,37+0,43+2,3+1,65+3,5)*1,6*4</t>
  </si>
  <si>
    <t>(2,5+3,8+3,8)*2*4</t>
  </si>
  <si>
    <t xml:space="preserve">1.NP - instalační prostor </t>
  </si>
  <si>
    <t>83</t>
  </si>
  <si>
    <t>59761039</t>
  </si>
  <si>
    <t>obkládačky keramické koupelnové (bílé i barevné) přes 22 do 25 ks/m2</t>
  </si>
  <si>
    <t>433863007</t>
  </si>
  <si>
    <t xml:space="preserve">Poznámka k položce:_x000d_
Budou dodány obklady ve třech barevných odstínech dle výběru a požadavků investora .Obklad velikosti 200x200x60mm, I.jakost,minimální pořizovací cena 300,- Kč/m2. </t>
  </si>
  <si>
    <t>405,064*1,15 'Přepočtené koeficientem množství</t>
  </si>
  <si>
    <t>84</t>
  </si>
  <si>
    <t>781479192</t>
  </si>
  <si>
    <t>Montáž obkladů vnitřních stěn z dlaždic keramických Příplatek k cenám za obklady v omezeném prostoru</t>
  </si>
  <si>
    <t>-1398241431</t>
  </si>
  <si>
    <t>2,7*2*6</t>
  </si>
  <si>
    <t>2,5*2*6</t>
  </si>
  <si>
    <t>3,5*1,6*6</t>
  </si>
  <si>
    <t>3,8*2*6</t>
  </si>
  <si>
    <t>85</t>
  </si>
  <si>
    <t>781479194</t>
  </si>
  <si>
    <t>Montáž obkladů vnitřních stěn z dlaždic keramických Příplatek k cenám za vyrovnání nerovného povrchu</t>
  </si>
  <si>
    <t>-1978256922</t>
  </si>
  <si>
    <t>86</t>
  </si>
  <si>
    <t>781479196</t>
  </si>
  <si>
    <t>Montáž obkladů vnitřních stěn z dlaždic keramických Příplatek k cenám za dvousložkový spárovací tmel</t>
  </si>
  <si>
    <t>1253611413</t>
  </si>
  <si>
    <t>87</t>
  </si>
  <si>
    <t>781479197</t>
  </si>
  <si>
    <t>Montáž obkladů vnitřních stěn z dlaždic keramických Příplatek k cenám za dvousložkové lepidlo</t>
  </si>
  <si>
    <t>-1971462858</t>
  </si>
  <si>
    <t>88</t>
  </si>
  <si>
    <t>781491012</t>
  </si>
  <si>
    <t>Montáž zrcadel lepených silikonovým tmelem na podkladní omítku, plochy přes 1 m2</t>
  </si>
  <si>
    <t>-52551461</t>
  </si>
  <si>
    <t>89</t>
  </si>
  <si>
    <t>63465124</t>
  </si>
  <si>
    <t>zrcadlo nemontované čiré tl 4mm max. rozměr 3210x2250mm</t>
  </si>
  <si>
    <t>-1485807827</t>
  </si>
  <si>
    <t>1,04*6</t>
  </si>
  <si>
    <t>6,24*1,1 'Přepočtené koeficientem množství</t>
  </si>
  <si>
    <t>90</t>
  </si>
  <si>
    <t>7814941111</t>
  </si>
  <si>
    <t>Ostatní prvky - profily ukončovací nerez a dilatační lepené flexibilním lepidlem rohové</t>
  </si>
  <si>
    <t>-281379184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</si>
  <si>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</si>
  <si>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91</t>
  </si>
  <si>
    <t>7814945111</t>
  </si>
  <si>
    <t>Ostatní prvky profily ukončovací a dilatační nerez lepené flexibilním lepidlem ukončovací</t>
  </si>
  <si>
    <t>1995657686</t>
  </si>
  <si>
    <t>92</t>
  </si>
  <si>
    <t>781495111</t>
  </si>
  <si>
    <t>Ostatní prvky ostatní práce penetrace podkladu</t>
  </si>
  <si>
    <t>-652147058</t>
  </si>
  <si>
    <t>93</t>
  </si>
  <si>
    <t>998781101</t>
  </si>
  <si>
    <t>Přesun hmot pro obklady keramické stanovený z hmotnosti přesunovaného materiálu vodorovná dopravní vzdálenost do 50 m v objektech výšky do 6 m</t>
  </si>
  <si>
    <t>-1143447116</t>
  </si>
  <si>
    <t>783</t>
  </si>
  <si>
    <t>Dokončovací práce - nátěry</t>
  </si>
  <si>
    <t>94</t>
  </si>
  <si>
    <t>783301313</t>
  </si>
  <si>
    <t>Příprava podkladu zámečnických konstrukcí před provedením nátěru odmaštění odmašťovačem ředidlovým</t>
  </si>
  <si>
    <t>1099780573</t>
  </si>
  <si>
    <t>95</t>
  </si>
  <si>
    <t>783314101</t>
  </si>
  <si>
    <t>Základní nátěr zámečnických konstrukcí jednonásobný syntetický</t>
  </si>
  <si>
    <t>669090668</t>
  </si>
  <si>
    <t>0,21*4,54*18</t>
  </si>
  <si>
    <t>0,195*4,74*34</t>
  </si>
  <si>
    <t>96</t>
  </si>
  <si>
    <t>783317101</t>
  </si>
  <si>
    <t>Krycí nátěr (email) zámečnických konstrukcí jednonásobný syntetický standardní</t>
  </si>
  <si>
    <t>1633105628</t>
  </si>
  <si>
    <t>97</t>
  </si>
  <si>
    <t>783601311</t>
  </si>
  <si>
    <t>Příprava podkladu otopných těles před provedením nátěrů deskových odrezivěním bezoplachovým</t>
  </si>
  <si>
    <t>-1219972204</t>
  </si>
  <si>
    <t>98</t>
  </si>
  <si>
    <t>783601317</t>
  </si>
  <si>
    <t>Příprava podkladu otopných těles před provedením nátěrů deskových odmaštěním rozpouštědlovým</t>
  </si>
  <si>
    <t>1086099476</t>
  </si>
  <si>
    <t>99</t>
  </si>
  <si>
    <t>783617127</t>
  </si>
  <si>
    <t>Krycí nátěr (email) otopných těles deskových dvojnásobný syntetický</t>
  </si>
  <si>
    <t>1429727192</t>
  </si>
  <si>
    <t>1,2*0,6*2*6</t>
  </si>
  <si>
    <t>0,9*0,6*2*12</t>
  </si>
  <si>
    <t>784</t>
  </si>
  <si>
    <t>Dokončovací práce - malby a tapety</t>
  </si>
  <si>
    <t>100</t>
  </si>
  <si>
    <t>784121001</t>
  </si>
  <si>
    <t>Oškrabání malby v místnostech výšky do 3,80 m</t>
  </si>
  <si>
    <t>11752944</t>
  </si>
  <si>
    <t xml:space="preserve">Poznámka k souboru cen:_x000d_
1. Cenami souboru cen se oceňuje jakýkoli počet současně škrabaných vrstev barvy._x000d_
</t>
  </si>
  <si>
    <t>674</t>
  </si>
  <si>
    <t>(3,35+6,85+4,2)*6</t>
  </si>
  <si>
    <t>101</t>
  </si>
  <si>
    <t>784181101</t>
  </si>
  <si>
    <t>Penetrace podkladu jednonásobná základní akrylátová v místnostech výšky do 3,80 m</t>
  </si>
  <si>
    <t>1795562850</t>
  </si>
  <si>
    <t>102</t>
  </si>
  <si>
    <t>784331001</t>
  </si>
  <si>
    <t>Malby protiplísňové dvojnásobné, bílé v místnostech výšky do 3,80 m</t>
  </si>
  <si>
    <t>-1505753963</t>
  </si>
  <si>
    <t>HZS</t>
  </si>
  <si>
    <t>Hodinové zúčtovací sazby</t>
  </si>
  <si>
    <t>103</t>
  </si>
  <si>
    <t>HZS2491</t>
  </si>
  <si>
    <t xml:space="preserve">Hodinové zúčtovací sazby profesí PSV zednické výpomoci a pomocné práce PSV dělník zednických výpomocí - Nezměřitelné práce </t>
  </si>
  <si>
    <t>512</t>
  </si>
  <si>
    <t>1065854338</t>
  </si>
  <si>
    <t xml:space="preserve">D.1.4.1 - Zdravotechnické instalace </t>
  </si>
  <si>
    <t xml:space="preserve">Ostrava </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</si>
  <si>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</si>
  <si>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</si>
  <si>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</si>
  <si>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</si>
  <si>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751 - Vzduchotechnika</t>
  </si>
  <si>
    <t>997013217</t>
  </si>
  <si>
    <t>Vnitrostaveništní doprava suti a vybouraných hmot vodorovně do 50 m svisle ručně (nošením po schodech) pro budovy a haly výšky přes 21 do 24 m</t>
  </si>
  <si>
    <t>-345080565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</si>
  <si>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užijí_x000d_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není_x000d_
 možné instalovat jeřáb._x000d_
</t>
  </si>
  <si>
    <t>894133577</t>
  </si>
  <si>
    <t>1354209154</t>
  </si>
  <si>
    <t>4,164*19 'Přepočtené koeficientem množství</t>
  </si>
  <si>
    <t>-1600652330</t>
  </si>
  <si>
    <t>713</t>
  </si>
  <si>
    <t>Izolace tepelné</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</si>
  <si>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</si>
  <si>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</si>
  <si>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-1482623689</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</si>
  <si>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</si>
  <si>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63154570</t>
  </si>
  <si>
    <t>pouzdro izolační potrubní s jednostrannou Al fólií max. 250/100 °C 22/40 mm</t>
  </si>
  <si>
    <t>-484309627</t>
  </si>
  <si>
    <t>63154571</t>
  </si>
  <si>
    <t>pouzdro izolační potrubní s jednostrannou Al fólií max. 250/100 °C 28/40 mm</t>
  </si>
  <si>
    <t>-1044794710</t>
  </si>
  <si>
    <t>63154572</t>
  </si>
  <si>
    <t>pouzdro izolační potrubní s jednostrannou Al fólií max. 250/100 °C 35/40 mm</t>
  </si>
  <si>
    <t>-357925976</t>
  </si>
  <si>
    <t>63154573</t>
  </si>
  <si>
    <t>pouzdro izolační potrubní s jednostrannou Al fólií max. 250/100 °C 42/40 mm</t>
  </si>
  <si>
    <t>1318375865</t>
  </si>
  <si>
    <t>713463215</t>
  </si>
  <si>
    <t>Montáž izolace tepelné potrubí a ohybů tvarovkami nebo deskami potrubními pouzdry s povrchovou úpravou hliníkovou fólií (izolační materiál ve specifikaci) přelepenými samolepící hliníkovou páskou ohybů jednovrstvá D do 50 mm</t>
  </si>
  <si>
    <t>1746798429</t>
  </si>
  <si>
    <t>998713102</t>
  </si>
  <si>
    <t>Přesun hmot pro izolace tepelné stanovený z hmotnosti přesunovaného materiálu vodorovná dopravní vzdálenost do 50 m v objektech výšky přes 6 m do 12 m</t>
  </si>
  <si>
    <t>-1187617237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</si>
  <si>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</si>
  <si>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</si>
  <si>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</si>
  <si>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721140802</t>
  </si>
  <si>
    <t>Demontáž potrubí z litinových trub odpadních nebo dešťových do DN 100</t>
  </si>
  <si>
    <t>944634748</t>
  </si>
  <si>
    <t>721140915</t>
  </si>
  <si>
    <t>Opravy odpadního potrubí litinového propojení dosavadního potrubí DN 100</t>
  </si>
  <si>
    <t>1702086789</t>
  </si>
  <si>
    <t>721171803</t>
  </si>
  <si>
    <t>Demontáž potrubí z novodurových trub odpadních nebo připojovacích do D 75</t>
  </si>
  <si>
    <t>-1063773925</t>
  </si>
  <si>
    <t xml:space="preserve">Poznámka k souboru cen:_x000d_
1. Demontáž plstěných pásů se oceňuje cenami souboru cen 722 18-18 Demontáž plstěných pásů z trub, části B 02._x000d_
</t>
  </si>
  <si>
    <t>721174025</t>
  </si>
  <si>
    <t>Potrubí z plastových trub polypropylenové odpadní (svislé) DN 110</t>
  </si>
  <si>
    <t>-1475192907</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</si>
  <si>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</si>
  <si>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721174042</t>
  </si>
  <si>
    <t>Potrubí z plastových trub polypropylenové připojovací DN 40</t>
  </si>
  <si>
    <t>1443309895</t>
  </si>
  <si>
    <t>721174043</t>
  </si>
  <si>
    <t>Potrubí z plastových trub polypropylenové připojovací DN 50</t>
  </si>
  <si>
    <t>1722634405</t>
  </si>
  <si>
    <t>721194104</t>
  </si>
  <si>
    <t>Vyměření přípojek na potrubí vyvedení a upevnění odpadních výpustek DN 40</t>
  </si>
  <si>
    <t>364036970</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</si>
  <si>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</si>
  <si>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</si>
  <si>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</si>
  <si>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465666411</t>
  </si>
  <si>
    <t>721194109</t>
  </si>
  <si>
    <t>Vyměření přípojek na potrubí vyvedení a upevnění odpadních výpustek DN 100</t>
  </si>
  <si>
    <t>-1710058325</t>
  </si>
  <si>
    <t>721210812</t>
  </si>
  <si>
    <t>Demontáž kanalizačního příslušenství vpustí podlahových DN 50</t>
  </si>
  <si>
    <t>849056040</t>
  </si>
  <si>
    <t>721212128</t>
  </si>
  <si>
    <t>Odtokové sprchové žlaby se zápachovou uzávěrkou a krycím roštem délky 1050 mm</t>
  </si>
  <si>
    <t>-1906458207</t>
  </si>
  <si>
    <t>721290111</t>
  </si>
  <si>
    <t>Zkouška těsnosti kanalizace v objektech vodou do DN 125</t>
  </si>
  <si>
    <t>-1650345631</t>
  </si>
  <si>
    <t xml:space="preserve">Poznámka k souboru cen:_x000d_
1. V ceně -0123 není započteno dodání média; jeho dodávka se oceňuje ve specifikaci._x000d_
</t>
  </si>
  <si>
    <t>721290822</t>
  </si>
  <si>
    <t>Vnitrostaveništní přemístění vybouraných (demontovaných) hmot vnitřní kanalizace vodorovně do 100 m v objektech výšky přes 6 do 12 m</t>
  </si>
  <si>
    <t>-594129470</t>
  </si>
  <si>
    <t>721300922</t>
  </si>
  <si>
    <t>Pročištění ležatých svodů do DN 300</t>
  </si>
  <si>
    <t>-143096546</t>
  </si>
  <si>
    <t>998721102</t>
  </si>
  <si>
    <t>Přesun hmot pro vnitřní kanalizace stanovený z hmotnosti přesunovaného materiálu vodorovná dopravní vzdálenost do 50 m v objektech výšky přes 6 do 12 m</t>
  </si>
  <si>
    <t>-792990220</t>
  </si>
  <si>
    <t>722</t>
  </si>
  <si>
    <t>Zdravotechnika - vnitřní vodovod</t>
  </si>
  <si>
    <t>722130801</t>
  </si>
  <si>
    <t>Demontáž potrubí z ocelových trubek pozinkovaných závitových do DN 25</t>
  </si>
  <si>
    <t>-448374575</t>
  </si>
  <si>
    <t>722130802</t>
  </si>
  <si>
    <t>Demontáž potrubí z ocelových trubek pozinkovaných závitových přes 25 do DN 40</t>
  </si>
  <si>
    <t>-1868344851</t>
  </si>
  <si>
    <t>722174002</t>
  </si>
  <si>
    <t>Potrubí z plastových trubek z polypropylenu (PPR) svařovaných polyfuzně PN 16 (SDR 7,4) D 20 x 2,8</t>
  </si>
  <si>
    <t>1334481248</t>
  </si>
  <si>
    <t xml:space="preserve">Poznámka k souboru cen:_x000d_
1. V cenách -4001 až -4088 jsou započteny náklady na montáž a dodávku potrubí a tvarovek._x000d_
</t>
  </si>
  <si>
    <t>-1316003966</t>
  </si>
  <si>
    <t>722174003</t>
  </si>
  <si>
    <t>Potrubí z plastových trubek z polypropylenu (PPR) svařovaných polyfuzně PN 16 (SDR 7,4) D 25 x 3,5</t>
  </si>
  <si>
    <t>1585172449</t>
  </si>
  <si>
    <t>244155298</t>
  </si>
  <si>
    <t>722174004</t>
  </si>
  <si>
    <t>Potrubí z plastových trubek z polypropylenu (PPR) svařovaných polyfuzně PN 16 (SDR 7,4) D 32 x 4,4</t>
  </si>
  <si>
    <t>-1201050489</t>
  </si>
  <si>
    <t>722174022</t>
  </si>
  <si>
    <t>Potrubí z plastových trubek z polypropylenu (PPR) svařovaných polyfuzně PN 20 (SDR 6) D 20 x 3,4</t>
  </si>
  <si>
    <t>853595014</t>
  </si>
  <si>
    <t>722174023</t>
  </si>
  <si>
    <t>Potrubí z plastových trubek z polypropylenu (PPR) svařovaných polyfuzně PN 20 (SDR 6) D 25 x 4,2</t>
  </si>
  <si>
    <t>-731915681</t>
  </si>
  <si>
    <t>722174024</t>
  </si>
  <si>
    <t>Potrubí z plastových trubek z polypropylenu (PPR) svařovaných polyfuzně PN 20 (SDR 6) D 32 x 5,4</t>
  </si>
  <si>
    <t>-443124191</t>
  </si>
  <si>
    <t>722174025</t>
  </si>
  <si>
    <t>Potrubí z plastových trubek z polypropylenu (PPR) svařovaných polyfuzně PN 20 (SDR 6) D 40 x 6,7</t>
  </si>
  <si>
    <t>415152659</t>
  </si>
  <si>
    <t>722181221</t>
  </si>
  <si>
    <t>Ochrana potrubí termoizolačními trubicemi z pěnového polyetylenu PE přilepenými v příčných a podélných spojích, tloušťky izolace přes 6 do 9 mm, vnitřního průměru izolace DN do 22 mm</t>
  </si>
  <si>
    <t>378301863</t>
  </si>
  <si>
    <t xml:space="preserve">Poznámka k souboru cen:_x000d_
1. V cenách -1211 až -1256 jsou započteny i náklady na dodání tepelně izolačních trubic._x000d_
</t>
  </si>
  <si>
    <t>722181222</t>
  </si>
  <si>
    <t>Ochrana potrubí termoizolačními trubicemi z pěnového polyetylenu PE přilepenými v příčných a podélných spojích, tloušťky izolace přes 6 do 9 mm, vnitřního průměru izolace DN přes 22 do 45 mm</t>
  </si>
  <si>
    <t>-1177921132</t>
  </si>
  <si>
    <t>722181241</t>
  </si>
  <si>
    <t>Ochrana potrubí termoizolačními trubicemi z pěnového polyetylenu PE přilepenými v příčných a podélných spojích, tloušťky izolace přes 13 do 20 mm, vnitřního průměru izolace DN do 22 mm</t>
  </si>
  <si>
    <t>300933905</t>
  </si>
  <si>
    <t>722181242</t>
  </si>
  <si>
    <t>Ochrana potrubí termoizolačními trubicemi z pěnového polyetylenu PE přilepenými v příčných a podélných spojích, tloušťky izolace přes 13 do 20 mm, vnitřního průměru izolace DN přes 22 do 45 mm</t>
  </si>
  <si>
    <t>-1435756877</t>
  </si>
  <si>
    <t>722181251</t>
  </si>
  <si>
    <t>Ochrana potrubí termoizolačními trubicemi z pěnového polyetylenu PE přilepenými v příčných a podélných spojích, tloušťky izolace přes 20 do 25 mm, vnitřního průměru izolace DN do 22 mm</t>
  </si>
  <si>
    <t>1497217257</t>
  </si>
  <si>
    <t>722181252</t>
  </si>
  <si>
    <t>Ochrana potrubí termoizolačními trubicemi z pěnového polyetylenu PE přilepenými v příčných a podélných spojích, tloušťky izolace přes 20 do 25 mm, vnitřního průměru izolace DN přes 22 do 45 mm</t>
  </si>
  <si>
    <t>-1311821968</t>
  </si>
  <si>
    <t>-950994833</t>
  </si>
  <si>
    <t>722182011</t>
  </si>
  <si>
    <t>Podpůrný žlab pro potrubí průměru D 20</t>
  </si>
  <si>
    <t>-1877970990</t>
  </si>
  <si>
    <t xml:space="preserve">Poznámka k souboru cen:_x000d_
1. V cenách jsou započítány náklady na dodávku a montáž podpůrného žlabu._x000d_
2. Ceny neobsahují náklady na zavěšení potrubí, ty jsou zahrnuty v cenách potrubí._x000d_
</t>
  </si>
  <si>
    <t>722182012</t>
  </si>
  <si>
    <t>Podpůrný žlab pro potrubí průměru D 25</t>
  </si>
  <si>
    <t>-302315183</t>
  </si>
  <si>
    <t>722182013</t>
  </si>
  <si>
    <t>Podpůrný žlab pro potrubí průměru D 32</t>
  </si>
  <si>
    <t>-918626294</t>
  </si>
  <si>
    <t>722182014</t>
  </si>
  <si>
    <t>Podpůrný žlab pro potrubí průměru D 40</t>
  </si>
  <si>
    <t>1647798168</t>
  </si>
  <si>
    <t>722190401</t>
  </si>
  <si>
    <t>Zřízení přípojek na potrubí vyvedení a upevnění výpustek do DN 25</t>
  </si>
  <si>
    <t>-1877572468</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</si>
  <si>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</si>
  <si>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722220111</t>
  </si>
  <si>
    <t>Armatury s jedním závitem nástěnky pro výtokový ventil G 1/2</t>
  </si>
  <si>
    <t>684100649</t>
  </si>
  <si>
    <t xml:space="preserve">Poznámka k souboru cen:_x000d_
1. Cenami -9101 až -9106 nelze oceňovat montáž nástěnek._x000d_
2. V cenách –0111 až -0122 je započteno i vyvedení a upevnění výpustek._x000d_
</t>
  </si>
  <si>
    <t>722220121</t>
  </si>
  <si>
    <t>Armatury s jedním závitem nástěnky pro baterii G 1/2</t>
  </si>
  <si>
    <t>pár</t>
  </si>
  <si>
    <t>-1830932950</t>
  </si>
  <si>
    <t>722220862</t>
  </si>
  <si>
    <t>Demontáž armatur závitových se dvěma závity přes 3/4 do G 5/4</t>
  </si>
  <si>
    <t>1558582097</t>
  </si>
  <si>
    <t>722232061</t>
  </si>
  <si>
    <t>Armatury se dvěma závity kulové kohouty PN 42 do 185 °C přímé vnitřní závit s vypouštěním G 1/2</t>
  </si>
  <si>
    <t>-1284500909</t>
  </si>
  <si>
    <t>722232062</t>
  </si>
  <si>
    <t>Armatury se dvěma závity kulové kohouty PN 42 do 185 °C přímé vnitřní závit s vypouštěním G 3/4</t>
  </si>
  <si>
    <t>-1858855902</t>
  </si>
  <si>
    <t>722232063</t>
  </si>
  <si>
    <t>Armatury se dvěma závity kulové kohouty PN 42 do 185 °C přímé vnitřní závit s vypouštěním G 1</t>
  </si>
  <si>
    <t>851612013</t>
  </si>
  <si>
    <t>722232123</t>
  </si>
  <si>
    <t>Armatury se dvěma závity kulové kohouty PN 42 do 185 °C plnoprůtokové vnitřní závit G 3/4</t>
  </si>
  <si>
    <t>323225442</t>
  </si>
  <si>
    <t>7222342651</t>
  </si>
  <si>
    <t>Armatury se dvěma závity Ventil termostatický PN 16 do 120 °C G 1 (RADA DK 215)</t>
  </si>
  <si>
    <t>811311143</t>
  </si>
  <si>
    <t>722290226</t>
  </si>
  <si>
    <t>Zkoušky, proplach a desinfekce vodovodního potrubí zkoušky těsnosti vodovodního potrubí závitového do DN 50</t>
  </si>
  <si>
    <t>796444608</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</si>
  <si>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</si>
  <si>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722290234</t>
  </si>
  <si>
    <t>Zkoušky, proplach a desinfekce vodovodního potrubí proplach a desinfekce vodovodního potrubí do DN 80</t>
  </si>
  <si>
    <t>-453211564</t>
  </si>
  <si>
    <t>722290822</t>
  </si>
  <si>
    <t>Vnitrostaveništní přemístění vybouraných (demontovaných) hmot vnitřní vodovod vodorovně do 100 m v objektech výšky přes 6 do 12 m</t>
  </si>
  <si>
    <t>-1511827870</t>
  </si>
  <si>
    <t>998722102</t>
  </si>
  <si>
    <t>Přesun hmot pro vnitřní vodovod stanovený z hmotnosti přesunovaného materiálu vodorovná dopravní vzdálenost do 50 m v objektech výšky přes 6 do 12 m</t>
  </si>
  <si>
    <t>1255858042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</si>
  <si>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</si>
  <si>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</si>
  <si>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</si>
  <si>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7251108111</t>
  </si>
  <si>
    <t>Demontáž klozetů splachovacích a výlevek s nádrží nebo tlakovým splachovačem</t>
  </si>
  <si>
    <t>-529255957</t>
  </si>
  <si>
    <t>725111132</t>
  </si>
  <si>
    <t>Zařízení záchodů splachovače nádržkové plastové nízkopoložené nebo vysokopoložené</t>
  </si>
  <si>
    <t>318788340</t>
  </si>
  <si>
    <t xml:space="preserve">Poznámka k souboru cen:_x000d_
1. V cenách -1351, -1361 není započten napájecí zdroj._x000d_
2. V cenách jsou započtená klozetová sedátka._x000d_
</t>
  </si>
  <si>
    <t>725112171</t>
  </si>
  <si>
    <t>Zařízení záchodů kombi klozety s hlubokým splachováním odpad vodorovný</t>
  </si>
  <si>
    <t>-735066254</t>
  </si>
  <si>
    <t>725119121</t>
  </si>
  <si>
    <t>Zařízení záchodů montáž klozetových mís standardních</t>
  </si>
  <si>
    <t>1447419492</t>
  </si>
  <si>
    <t>55167393</t>
  </si>
  <si>
    <t>sedátko klozetové duroplastové pro dětské klozety</t>
  </si>
  <si>
    <t>-2108524649</t>
  </si>
  <si>
    <t>64231121</t>
  </si>
  <si>
    <t>klozet keramický bílý samostatně stojící dětský ploché splachování odpad svislý 295x385x350mm</t>
  </si>
  <si>
    <t>-70852624</t>
  </si>
  <si>
    <t>642311211</t>
  </si>
  <si>
    <t xml:space="preserve">klozet keramický bílý samostatně stojící dětský ploché splachování odpad vodorovný  295x385x350mm</t>
  </si>
  <si>
    <t>1682534826</t>
  </si>
  <si>
    <t>725121527</t>
  </si>
  <si>
    <t>Pisoárové záchodky keramické automatické s integrovaným napájecím zdrojem</t>
  </si>
  <si>
    <t>807237245</t>
  </si>
  <si>
    <t xml:space="preserve">Poznámka k souboru cen:_x000d_
1. V cenách –1001, -1521, -1525, -1529, -2002 není započten napájecí zdroj._x000d_
2. V cenách -1501 a -1502 není započten ventil na oplach pisoáru._x000d_
</t>
  </si>
  <si>
    <t>725122814</t>
  </si>
  <si>
    <t>Demontáž pisoárů s nádrží a 2 záchodky</t>
  </si>
  <si>
    <t>-604986808</t>
  </si>
  <si>
    <t>725210821</t>
  </si>
  <si>
    <t>Demontáž umyvadel bez výtokových armatur umyvadel</t>
  </si>
  <si>
    <t>269835918</t>
  </si>
  <si>
    <t>725211621</t>
  </si>
  <si>
    <t>Umyvadla keramická bez výtokových armatur se zápachovou uzávěrkou připevněná na stěnu šrouby bílá se sloupem 500 mm</t>
  </si>
  <si>
    <t>-64351796</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</si>
  <si>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</si>
  <si>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725219102</t>
  </si>
  <si>
    <t>Umyvadla montáž umyvadel ostatních typů na šrouby do zdiva</t>
  </si>
  <si>
    <t>-216187636</t>
  </si>
  <si>
    <t>64221020</t>
  </si>
  <si>
    <t>umývátko keramické stěnové bílé 450x360mm</t>
  </si>
  <si>
    <t>-594653115</t>
  </si>
  <si>
    <t>725240812</t>
  </si>
  <si>
    <t>Demontáž sprchových kabin a vaniček bez výtokových armatur vaniček</t>
  </si>
  <si>
    <t>2122715975</t>
  </si>
  <si>
    <t>725241111</t>
  </si>
  <si>
    <t>Sprchové vaničky akrylátové čtvercové 800x800 mm</t>
  </si>
  <si>
    <t>-874996254</t>
  </si>
  <si>
    <t xml:space="preserve">Poznámka k souboru cen:_x000d_
1. V cenách -1111-1112 a -1212-1213 nejsou započteny náklady na podezdívky vaniček, tyto se oceňují cenami 278 23-11.. Podezdívka (základ) cihelná_x000d_
2. V cenách -1111-1112 a -1212-1213 nejsou započteny náklady na obezdívky vaniček, tyto se oceňují cenami 346 24-43.. Obezdívka koupelnových van_x000d_
3. V ceně -1901 nejsou započteny náklady na dodání sprchové vaničky_x000d_
</t>
  </si>
  <si>
    <t>7252917031</t>
  </si>
  <si>
    <t>Doplňky zařízení koupelen a záchodů NEREZ madla rovná, délky 450 mm</t>
  </si>
  <si>
    <t>300210526</t>
  </si>
  <si>
    <t>725331111</t>
  </si>
  <si>
    <t>Výlevky bez výtokových armatur a splachovací nádrže keramické se sklopnou plastovou mřížkou 425 mm</t>
  </si>
  <si>
    <t>-2108037794</t>
  </si>
  <si>
    <t>725530823</t>
  </si>
  <si>
    <t>Demontáž elektrických zásobníkových ohřívačů vody tlakových od 50 do 200 l</t>
  </si>
  <si>
    <t>-1742159018</t>
  </si>
  <si>
    <t>725590812</t>
  </si>
  <si>
    <t>Vnitrostaveništní přemístění vybouraných (demontovaných) hmot zařizovacích předmětů vodorovně do 100 m v objektech výšky přes 6 do 12 m</t>
  </si>
  <si>
    <t>306092179</t>
  </si>
  <si>
    <t>725810811</t>
  </si>
  <si>
    <t>Demontáž výtokových ventilů nástěnných</t>
  </si>
  <si>
    <t>-501719390</t>
  </si>
  <si>
    <t>725811116</t>
  </si>
  <si>
    <t>Ventily nástěnné s pevným výtokem G 1/2 x 150 mm</t>
  </si>
  <si>
    <t>-1926558010</t>
  </si>
  <si>
    <t>725820801</t>
  </si>
  <si>
    <t>Demontáž baterií nástěnných do G 3/4</t>
  </si>
  <si>
    <t>246890065</t>
  </si>
  <si>
    <t>725821312</t>
  </si>
  <si>
    <t>Baterie dřezové nástěnné pákové s otáčivým kulatým ústím a délkou ramínka 300 mm</t>
  </si>
  <si>
    <t>-365321975</t>
  </si>
  <si>
    <t xml:space="preserve">Poznámka k souboru cen:_x000d_
1. V ceně -1422 není započten napájecí zdroj._x000d_
</t>
  </si>
  <si>
    <t>725822611</t>
  </si>
  <si>
    <t>Baterie umyvadlové stojánkové pákové bez výpusti</t>
  </si>
  <si>
    <t>48105426</t>
  </si>
  <si>
    <t xml:space="preserve">Poznámka k souboru cen:_x000d_
1. V cenách –2654, 56, -9101-9202 není započten napájecí zdroj._x000d_
</t>
  </si>
  <si>
    <t>725831315</t>
  </si>
  <si>
    <t>Baterie vanové nástěnné pákové s automatickým přepínačem a sprchou</t>
  </si>
  <si>
    <t>1548302168</t>
  </si>
  <si>
    <t>725860811</t>
  </si>
  <si>
    <t>Demontáž zápachových uzávěrek pro zařizovací předměty jednoduchých</t>
  </si>
  <si>
    <t>-315564617</t>
  </si>
  <si>
    <t>725861102</t>
  </si>
  <si>
    <t>Zápachové uzávěrky zařizovacích předmětů pro umyvadla DN 40</t>
  </si>
  <si>
    <t>-1994465990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</si>
  <si>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</si>
  <si>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725865311</t>
  </si>
  <si>
    <t>Zápachové uzávěrky zařizovacích předmětů pro vany sprchových koutů s kulovým kloubem na odtoku DN 40/50</t>
  </si>
  <si>
    <t>720568909</t>
  </si>
  <si>
    <t>725865411</t>
  </si>
  <si>
    <t>Zápachové uzávěrky zařizovacích předmětů pro pisoáry DN 32/40</t>
  </si>
  <si>
    <t>-281129438</t>
  </si>
  <si>
    <t>7259801221</t>
  </si>
  <si>
    <t xml:space="preserve">Dvířka 15/30 nerez ,včetně rámu </t>
  </si>
  <si>
    <t>-364290730</t>
  </si>
  <si>
    <t>7259801231</t>
  </si>
  <si>
    <t xml:space="preserve">Dvířka 30/30 nerez ,včetně rámu </t>
  </si>
  <si>
    <t>-2071328854</t>
  </si>
  <si>
    <t>998725102</t>
  </si>
  <si>
    <t>Přesun hmot pro zařizovací předměty stanovený z hmotnosti přesunovaného materiálu vodorovná dopravní vzdálenost do 50 m v objektech výšky přes 6 do 12 m</t>
  </si>
  <si>
    <t>-2106712908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</si>
  <si>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</si>
  <si>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751</t>
  </si>
  <si>
    <t>Vzduchotechnika</t>
  </si>
  <si>
    <t>751122011</t>
  </si>
  <si>
    <t>Montáž ventilátoru radiálního nízkotlakého nástěnného základního, průměru do 100 mm</t>
  </si>
  <si>
    <t>-1731798468</t>
  </si>
  <si>
    <t>54233100</t>
  </si>
  <si>
    <t>ventilátor radiální malý plastový (např.EB 100 NT),100m3/h,příkon 28W/230V/50Hz/IP44, s nast.doběhem</t>
  </si>
  <si>
    <t>373318001</t>
  </si>
  <si>
    <t>542331001</t>
  </si>
  <si>
    <t>ventilátor radiální malý plastový (např.EBB 175 T),155m3/h,příkon 26W/230V/50Hz/IP44,s nastavitelným doběhem</t>
  </si>
  <si>
    <t>-1146469108</t>
  </si>
  <si>
    <t>542331002</t>
  </si>
  <si>
    <t>ventilátor radiální malý plastový (např.EBB 250 T),240m3/h,příkon 68W/230V/50Hz/IP44,s nastavitelným doběhem</t>
  </si>
  <si>
    <t>1769879840</t>
  </si>
  <si>
    <t>751398032</t>
  </si>
  <si>
    <t>Montáž ostatních zařízení ventilační mřížky do dveří nebo desek, průřezu přes 0,04 do 0,100 m2</t>
  </si>
  <si>
    <t>856528349</t>
  </si>
  <si>
    <t>553414271</t>
  </si>
  <si>
    <t xml:space="preserve">mřížka větrací dveřní  nerezová 445 x 82x30 mm </t>
  </si>
  <si>
    <t>-900190519</t>
  </si>
  <si>
    <t>Hodinové zúčtovací sazby profesí PSV zednické výpomoci a pomocné práce PSV dělník zednických výpomocí</t>
  </si>
  <si>
    <t>1504116400</t>
  </si>
  <si>
    <t>HZS4232</t>
  </si>
  <si>
    <t xml:space="preserve">Hodinové zúčtovací sazby ostatních profesí revizní a kontrolní činnost technik odborný - bakteriologický rozbor vody </t>
  </si>
  <si>
    <t>2059888351</t>
  </si>
  <si>
    <t xml:space="preserve">D.1.4.2 - Silnoproudá elektrotechnika </t>
  </si>
  <si>
    <t xml:space="preserve">Marek Seifert </t>
  </si>
  <si>
    <t xml:space="preserve">    741 - Elektroinstalace - silnoproud</t>
  </si>
  <si>
    <t>741</t>
  </si>
  <si>
    <t>Elektroinstalace - silnoproud</t>
  </si>
  <si>
    <t>741310001</t>
  </si>
  <si>
    <t>Montáž elektoinstalace celkem - viz samostaný výpis</t>
  </si>
  <si>
    <t>-184980620</t>
  </si>
  <si>
    <t>35811077</t>
  </si>
  <si>
    <t xml:space="preserve">Dodávka elktroinstačního materiálu celkem  - viz samostatný výpis</t>
  </si>
  <si>
    <t>-1115602354</t>
  </si>
  <si>
    <t>7413100011</t>
  </si>
  <si>
    <t>Montáž elektoinstalace -rozvodnic - viz samostaný výpis</t>
  </si>
  <si>
    <t>1469421729</t>
  </si>
  <si>
    <t>358110771</t>
  </si>
  <si>
    <t>Dodávka elktroinstačního materiálu -rozvodnic - viz samostatný výpis</t>
  </si>
  <si>
    <t>-1654472180</t>
  </si>
  <si>
    <t>741810002</t>
  </si>
  <si>
    <t>Zkoušky a prohlídky elektrických rozvodů a zařízení celková prohlídka a vyhotovení revizní zprávy pro objem montážních prací přes 100 do 500 tis. Kč</t>
  </si>
  <si>
    <t>80158826</t>
  </si>
  <si>
    <t xml:space="preserve">Poznámka k souboru cen:_x000d_
1. Ceny -0001 až -0011 jsou určeny pro objem montážních prací včetně všech nákladů._x000d_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</si>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</sst>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center" wrapText="1"/>
    </xf>
    <xf numFmtId="0" fontId="1" fillId="0" borderId="0" xfId="0" applyFont="1" applyAlignment="1" applyProtection="1">
      <alignment horizontal="lef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ht="18.48" customHeight="1">
      <c r="B11" s="21"/>
      <c r="C11" s="22"/>
      <c r="D11" s="22"/>
      <c r="E11" s="27" t="s">
        <v>23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33</v>
      </c>
      <c r="AL11" s="22"/>
      <c r="AM11" s="22"/>
      <c r="AN11" s="27" t="s">
        <v>32</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34</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35</v>
      </c>
      <c r="AO13" s="22"/>
      <c r="AP13" s="22"/>
      <c r="AQ13" s="22"/>
      <c r="AR13" s="20"/>
      <c r="BE13" s="31"/>
      <c r="BS13" s="17" t="s">
        <v>6</v>
      </c>
    </row>
    <row r="14">
      <c r="B14" s="21"/>
      <c r="C14" s="22"/>
      <c r="D14" s="22"/>
      <c r="E14" s="35" t="s">
        <v>35</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33</v>
      </c>
      <c r="AL14" s="22"/>
      <c r="AM14" s="22"/>
      <c r="AN14" s="35" t="s">
        <v>35</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36</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37</v>
      </c>
      <c r="AO16" s="22"/>
      <c r="AP16" s="22"/>
      <c r="AQ16" s="22"/>
      <c r="AR16" s="20"/>
      <c r="BE16" s="31"/>
      <c r="BS16" s="17" t="s">
        <v>4</v>
      </c>
    </row>
    <row r="17" ht="18.48" customHeight="1">
      <c r="B17" s="21"/>
      <c r="C17" s="22"/>
      <c r="D17" s="22"/>
      <c r="E17" s="27" t="s">
        <v>38</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33</v>
      </c>
      <c r="AL17" s="22"/>
      <c r="AM17" s="22"/>
      <c r="AN17" s="27" t="s">
        <v>32</v>
      </c>
      <c r="AO17" s="22"/>
      <c r="AP17" s="22"/>
      <c r="AQ17" s="22"/>
      <c r="AR17" s="20"/>
      <c r="BE17" s="31"/>
      <c r="BS17" s="17" t="s">
        <v>39</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40</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41</v>
      </c>
      <c r="AO19" s="22"/>
      <c r="AP19" s="22"/>
      <c r="AQ19" s="22"/>
      <c r="AR19" s="20"/>
      <c r="BE19" s="31"/>
      <c r="BS19" s="17" t="s">
        <v>6</v>
      </c>
    </row>
    <row r="20" ht="18.48" customHeight="1">
      <c r="B20" s="21"/>
      <c r="C20" s="22"/>
      <c r="D20" s="22"/>
      <c r="E20" s="27" t="s">
        <v>42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33</v>
      </c>
      <c r="AL20" s="22"/>
      <c r="AM20" s="22"/>
      <c r="AN20" s="27" t="s">
        <v>43</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44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1" customFormat="1" ht="25.92" customHeight="1">
      <c r="B26" s="39"/>
      <c r="C26" s="40"/>
      <c r="D26" s="41" t="s">
        <v>46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1" customFormat="1">
      <c r="B28" s="39"/>
      <c r="C28" s="40"/>
      <c r="D28" s="40"/>
      <c r="E28" s="40"/>
      <c r="F28" s="40"/>
      <c r="G28" s="40"/>
      <c r="H28" s="40"/>
      <c r="I28" s="40"/>
      <c r="J28" s="40"/>
      <c r="K28" s="40"/>
      <c r="L28" s="45" t="s">
        <v>47</v>
      </c>
      <c r="M28" s="45"/>
      <c r="N28" s="45"/>
      <c r="O28" s="45"/>
      <c r="P28" s="45"/>
      <c r="Q28" s="40"/>
      <c r="R28" s="40"/>
      <c r="S28" s="40"/>
      <c r="T28" s="40"/>
      <c r="U28" s="40"/>
      <c r="V28" s="40"/>
      <c r="W28" s="45" t="s">
        <v>48</v>
      </c>
      <c r="X28" s="45"/>
      <c r="Y28" s="45"/>
      <c r="Z28" s="45"/>
      <c r="AA28" s="45"/>
      <c r="AB28" s="45"/>
      <c r="AC28" s="45"/>
      <c r="AD28" s="45"/>
      <c r="AE28" s="45"/>
      <c r="AF28" s="40"/>
      <c r="AG28" s="40"/>
      <c r="AH28" s="40"/>
      <c r="AI28" s="40"/>
      <c r="AJ28" s="40"/>
      <c r="AK28" s="45" t="s">
        <v>49</v>
      </c>
      <c r="AL28" s="45"/>
      <c r="AM28" s="45"/>
      <c r="AN28" s="45"/>
      <c r="AO28" s="45"/>
      <c r="AP28" s="40"/>
      <c r="AQ28" s="40"/>
      <c r="AR28" s="44"/>
      <c r="BE28" s="31"/>
    </row>
    <row r="29" s="2" customFormat="1" ht="14.4" customHeight="1">
      <c r="B29" s="46"/>
      <c r="C29" s="47"/>
      <c r="D29" s="32" t="s">
        <v>50</v>
      </c>
      <c r="E29" s="47"/>
      <c r="F29" s="32" t="s">
        <v>51</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2" customFormat="1" ht="14.4" customHeight="1">
      <c r="B30" s="46"/>
      <c r="C30" s="47"/>
      <c r="D30" s="47"/>
      <c r="E30" s="47"/>
      <c r="F30" s="32" t="s">
        <v>52</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2" customFormat="1" ht="14.4" customHeight="1">
      <c r="B31" s="46"/>
      <c r="C31" s="47"/>
      <c r="D31" s="47"/>
      <c r="E31" s="47"/>
      <c r="F31" s="32" t="s">
        <v>53</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2" customFormat="1" ht="14.4" customHeight="1">
      <c r="B32" s="46"/>
      <c r="C32" s="47"/>
      <c r="D32" s="47"/>
      <c r="E32" s="47"/>
      <c r="F32" s="32" t="s">
        <v>54</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2" customFormat="1" ht="14.4" customHeight="1">
      <c r="B33" s="46"/>
      <c r="C33" s="47"/>
      <c r="D33" s="47"/>
      <c r="E33" s="47"/>
      <c r="F33" s="32" t="s">
        <v>55</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2"/>
      <c r="D35" s="53" t="s">
        <v>56</v>
      </c>
      <c r="E35" s="54"/>
      <c r="F35" s="54"/>
      <c r="G35" s="54"/>
      <c r="H35" s="54"/>
      <c r="I35" s="54"/>
      <c r="J35" s="54"/>
      <c r="K35" s="54"/>
      <c r="L35" s="54"/>
      <c r="M35" s="54"/>
      <c r="N35" s="54"/>
      <c r="O35" s="54"/>
      <c r="P35" s="54"/>
      <c r="Q35" s="54"/>
      <c r="R35" s="54"/>
      <c r="S35" s="54"/>
      <c r="T35" s="55" t="s">
        <v>57</v>
      </c>
      <c r="U35" s="54"/>
      <c r="V35" s="54"/>
      <c r="W35" s="54"/>
      <c r="X35" s="56" t="s">
        <v>58</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row>
    <row r="42" s="1" customFormat="1" ht="24.96" customHeight="1">
      <c r="B42" s="39"/>
      <c r="C42" s="23" t="s">
        <v>59</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3" customFormat="1" ht="12" customHeight="1">
      <c r="B44" s="63"/>
      <c r="C44" s="32" t="s">
        <v>13</v>
      </c>
      <c r="D44" s="64"/>
      <c r="E44" s="64"/>
      <c r="F44" s="64"/>
      <c r="G44" s="64"/>
      <c r="H44" s="64"/>
      <c r="I44" s="64"/>
      <c r="J44" s="64"/>
      <c r="K44" s="64"/>
      <c r="L44" s="64" t="str">
        <f>K5</f>
        <v>190104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row>
    <row r="45" s="4" customFormat="1" ht="36.96" customHeight="1">
      <c r="B45" s="66"/>
      <c r="C45" s="67" t="s">
        <v>16</v>
      </c>
      <c r="D45" s="68"/>
      <c r="E45" s="68"/>
      <c r="F45" s="68"/>
      <c r="G45" s="68"/>
      <c r="H45" s="68"/>
      <c r="I45" s="68"/>
      <c r="J45" s="68"/>
      <c r="K45" s="68"/>
      <c r="L45" s="69" t="str">
        <f>K6</f>
        <v>Oprava sociálního zařízení v MŠ B.Dvorského 2</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2" t="s">
        <v>22</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24</v>
      </c>
      <c r="AJ47" s="40"/>
      <c r="AK47" s="40"/>
      <c r="AL47" s="40"/>
      <c r="AM47" s="72" t="str">
        <f>IF(AN8= "","",AN8)</f>
        <v>3. 4. 2019</v>
      </c>
      <c r="AN47" s="72"/>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5.15" customHeight="1">
      <c r="B49" s="39"/>
      <c r="C49" s="32" t="s">
        <v>30</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36</v>
      </c>
      <c r="AJ49" s="40"/>
      <c r="AK49" s="40"/>
      <c r="AL49" s="40"/>
      <c r="AM49" s="73" t="str">
        <f>IF(E17="","",E17)</f>
        <v xml:space="preserve">Jorgos Jerakas </v>
      </c>
      <c r="AN49" s="64"/>
      <c r="AO49" s="64"/>
      <c r="AP49" s="64"/>
      <c r="AQ49" s="40"/>
      <c r="AR49" s="44"/>
      <c r="AS49" s="74" t="s">
        <v>60</v>
      </c>
      <c r="AT49" s="75"/>
      <c r="AU49" s="76"/>
      <c r="AV49" s="76"/>
      <c r="AW49" s="76"/>
      <c r="AX49" s="76"/>
      <c r="AY49" s="76"/>
      <c r="AZ49" s="76"/>
      <c r="BA49" s="76"/>
      <c r="BB49" s="76"/>
      <c r="BC49" s="76"/>
      <c r="BD49" s="77"/>
    </row>
    <row r="50" s="1" customFormat="1" ht="15.15" customHeight="1">
      <c r="B50" s="39"/>
      <c r="C50" s="32" t="s">
        <v>34</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40</v>
      </c>
      <c r="AJ50" s="40"/>
      <c r="AK50" s="40"/>
      <c r="AL50" s="40"/>
      <c r="AM50" s="73" t="str">
        <f>IF(E20="","",E20)</f>
        <v xml:space="preserve">Lenka Jerakasová </v>
      </c>
      <c r="AN50" s="64"/>
      <c r="AO50" s="64"/>
      <c r="AP50" s="64"/>
      <c r="AQ50" s="40"/>
      <c r="AR50" s="44"/>
      <c r="AS50" s="78"/>
      <c r="AT50" s="79"/>
      <c r="AU50" s="80"/>
      <c r="AV50" s="80"/>
      <c r="AW50" s="80"/>
      <c r="AX50" s="80"/>
      <c r="AY50" s="80"/>
      <c r="AZ50" s="80"/>
      <c r="BA50" s="80"/>
      <c r="BB50" s="80"/>
      <c r="BC50" s="80"/>
      <c r="BD50" s="81"/>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row>
    <row r="52" s="1" customFormat="1" ht="29.28" customHeight="1">
      <c r="B52" s="39"/>
      <c r="C52" s="86" t="s">
        <v>61</v>
      </c>
      <c r="D52" s="87"/>
      <c r="E52" s="87"/>
      <c r="F52" s="87"/>
      <c r="G52" s="87"/>
      <c r="H52" s="88"/>
      <c r="I52" s="89" t="s">
        <v>62</v>
      </c>
      <c r="J52" s="87"/>
      <c r="K52" s="87"/>
      <c r="L52" s="87"/>
      <c r="M52" s="87"/>
      <c r="N52" s="87"/>
      <c r="O52" s="87"/>
      <c r="P52" s="87"/>
      <c r="Q52" s="87"/>
      <c r="R52" s="87"/>
      <c r="S52" s="87"/>
      <c r="T52" s="87"/>
      <c r="U52" s="87"/>
      <c r="V52" s="87"/>
      <c r="W52" s="87"/>
      <c r="X52" s="87"/>
      <c r="Y52" s="87"/>
      <c r="Z52" s="87"/>
      <c r="AA52" s="87"/>
      <c r="AB52" s="87"/>
      <c r="AC52" s="87"/>
      <c r="AD52" s="87"/>
      <c r="AE52" s="87"/>
      <c r="AF52" s="87"/>
      <c r="AG52" s="90" t="s">
        <v>63</v>
      </c>
      <c r="AH52" s="87"/>
      <c r="AI52" s="87"/>
      <c r="AJ52" s="87"/>
      <c r="AK52" s="87"/>
      <c r="AL52" s="87"/>
      <c r="AM52" s="87"/>
      <c r="AN52" s="89" t="s">
        <v>64</v>
      </c>
      <c r="AO52" s="87"/>
      <c r="AP52" s="87"/>
      <c r="AQ52" s="91" t="s">
        <v>65</v>
      </c>
      <c r="AR52" s="44"/>
      <c r="AS52" s="92" t="s">
        <v>66</v>
      </c>
      <c r="AT52" s="93" t="s">
        <v>67</v>
      </c>
      <c r="AU52" s="93" t="s">
        <v>68</v>
      </c>
      <c r="AV52" s="93" t="s">
        <v>69</v>
      </c>
      <c r="AW52" s="93" t="s">
        <v>70</v>
      </c>
      <c r="AX52" s="93" t="s">
        <v>71</v>
      </c>
      <c r="AY52" s="93" t="s">
        <v>72</v>
      </c>
      <c r="AZ52" s="93" t="s">
        <v>73</v>
      </c>
      <c r="BA52" s="93" t="s">
        <v>74</v>
      </c>
      <c r="BB52" s="93" t="s">
        <v>75</v>
      </c>
      <c r="BC52" s="93" t="s">
        <v>76</v>
      </c>
      <c r="BD52" s="94" t="s">
        <v>77</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row>
    <row r="54" s="5" customFormat="1" ht="32.4" customHeight="1">
      <c r="B54" s="98"/>
      <c r="C54" s="99" t="s">
        <v>78</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ROUND(SUM(AG55:AG58),2)</f>
        <v>0</v>
      </c>
      <c r="AH54" s="101"/>
      <c r="AI54" s="101"/>
      <c r="AJ54" s="101"/>
      <c r="AK54" s="101"/>
      <c r="AL54" s="101"/>
      <c r="AM54" s="101"/>
      <c r="AN54" s="102">
        <f>SUM(AG54,AT54)</f>
        <v>0</v>
      </c>
      <c r="AO54" s="102"/>
      <c r="AP54" s="102"/>
      <c r="AQ54" s="103" t="s">
        <v>32</v>
      </c>
      <c r="AR54" s="104"/>
      <c r="AS54" s="105">
        <f>ROUND(SUM(AS55:AS58),2)</f>
        <v>0</v>
      </c>
      <c r="AT54" s="106">
        <f>ROUND(SUM(AV54:AW54),2)</f>
        <v>0</v>
      </c>
      <c r="AU54" s="107">
        <f>ROUND(SUM(AU55:AU58),5)</f>
        <v>0</v>
      </c>
      <c r="AV54" s="106">
        <f>ROUND(AZ54*L29,2)</f>
        <v>0</v>
      </c>
      <c r="AW54" s="106">
        <f>ROUND(BA54*L30,2)</f>
        <v>0</v>
      </c>
      <c r="AX54" s="106">
        <f>ROUND(BB54*L29,2)</f>
        <v>0</v>
      </c>
      <c r="AY54" s="106">
        <f>ROUND(BC54*L30,2)</f>
        <v>0</v>
      </c>
      <c r="AZ54" s="106">
        <f>ROUND(SUM(AZ55:AZ58),2)</f>
        <v>0</v>
      </c>
      <c r="BA54" s="106">
        <f>ROUND(SUM(BA55:BA58),2)</f>
        <v>0</v>
      </c>
      <c r="BB54" s="106">
        <f>ROUND(SUM(BB55:BB58),2)</f>
        <v>0</v>
      </c>
      <c r="BC54" s="106">
        <f>ROUND(SUM(BC55:BC58),2)</f>
        <v>0</v>
      </c>
      <c r="BD54" s="108">
        <f>ROUND(SUM(BD55:BD58),2)</f>
        <v>0</v>
      </c>
      <c r="BS54" s="109" t="s">
        <v>79</v>
      </c>
      <c r="BT54" s="109" t="s">
        <v>80</v>
      </c>
      <c r="BV54" s="109" t="s">
        <v>81</v>
      </c>
      <c r="BW54" s="109" t="s">
        <v>5</v>
      </c>
      <c r="BX54" s="109" t="s">
        <v>82</v>
      </c>
      <c r="CL54" s="109" t="s">
        <v>19</v>
      </c>
    </row>
    <row r="55" s="6" customFormat="1" ht="27" customHeight="1">
      <c r="A55" s="110" t="s">
        <v>83</v>
      </c>
      <c r="B55" s="111"/>
      <c r="C55" s="112"/>
      <c r="D55" s="113" t="s">
        <v>14</v>
      </c>
      <c r="E55" s="113"/>
      <c r="F55" s="113"/>
      <c r="G55" s="113"/>
      <c r="H55" s="113"/>
      <c r="I55" s="114"/>
      <c r="J55" s="113" t="s">
        <v>17</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'190104 - Oprava sociálníh...'!J28</f>
        <v>0</v>
      </c>
      <c r="AH55" s="114"/>
      <c r="AI55" s="114"/>
      <c r="AJ55" s="114"/>
      <c r="AK55" s="114"/>
      <c r="AL55" s="114"/>
      <c r="AM55" s="114"/>
      <c r="AN55" s="115">
        <f>SUM(AG55,AT55)</f>
        <v>0</v>
      </c>
      <c r="AO55" s="114"/>
      <c r="AP55" s="114"/>
      <c r="AQ55" s="116" t="s">
        <v>84</v>
      </c>
      <c r="AR55" s="117"/>
      <c r="AS55" s="118">
        <v>0</v>
      </c>
      <c r="AT55" s="119">
        <f>ROUND(SUM(AV55:AW55),2)</f>
        <v>0</v>
      </c>
      <c r="AU55" s="120">
        <f>'190104 - Oprava sociálníh...'!P77</f>
        <v>0</v>
      </c>
      <c r="AV55" s="119">
        <f>'190104 - Oprava sociálníh...'!J31</f>
        <v>0</v>
      </c>
      <c r="AW55" s="119">
        <f>'190104 - Oprava sociálníh...'!J32</f>
        <v>0</v>
      </c>
      <c r="AX55" s="119">
        <f>'190104 - Oprava sociálníh...'!J33</f>
        <v>0</v>
      </c>
      <c r="AY55" s="119">
        <f>'190104 - Oprava sociálníh...'!J34</f>
        <v>0</v>
      </c>
      <c r="AZ55" s="119">
        <f>'190104 - Oprava sociálníh...'!F31</f>
        <v>0</v>
      </c>
      <c r="BA55" s="119">
        <f>'190104 - Oprava sociálníh...'!F32</f>
        <v>0</v>
      </c>
      <c r="BB55" s="119">
        <f>'190104 - Oprava sociálníh...'!F33</f>
        <v>0</v>
      </c>
      <c r="BC55" s="119">
        <f>'190104 - Oprava sociálníh...'!F34</f>
        <v>0</v>
      </c>
      <c r="BD55" s="121">
        <f>'190104 - Oprava sociálníh...'!F35</f>
        <v>0</v>
      </c>
      <c r="BT55" s="122" t="s">
        <v>21</v>
      </c>
      <c r="BU55" s="122" t="s">
        <v>85</v>
      </c>
      <c r="BV55" s="122" t="s">
        <v>81</v>
      </c>
      <c r="BW55" s="122" t="s">
        <v>5</v>
      </c>
      <c r="BX55" s="122" t="s">
        <v>82</v>
      </c>
      <c r="CL55" s="122" t="s">
        <v>19</v>
      </c>
    </row>
    <row r="56" s="6" customFormat="1" ht="16.5" customHeight="1">
      <c r="A56" s="110" t="s">
        <v>83</v>
      </c>
      <c r="B56" s="111"/>
      <c r="C56" s="112"/>
      <c r="D56" s="113" t="s">
        <v>86</v>
      </c>
      <c r="E56" s="113"/>
      <c r="F56" s="113"/>
      <c r="G56" s="113"/>
      <c r="H56" s="113"/>
      <c r="I56" s="114"/>
      <c r="J56" s="113" t="s">
        <v>87</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'D.1.1 - Architektonicko -...'!J30</f>
        <v>0</v>
      </c>
      <c r="AH56" s="114"/>
      <c r="AI56" s="114"/>
      <c r="AJ56" s="114"/>
      <c r="AK56" s="114"/>
      <c r="AL56" s="114"/>
      <c r="AM56" s="114"/>
      <c r="AN56" s="115">
        <f>SUM(AG56,AT56)</f>
        <v>0</v>
      </c>
      <c r="AO56" s="114"/>
      <c r="AP56" s="114"/>
      <c r="AQ56" s="116" t="s">
        <v>84</v>
      </c>
      <c r="AR56" s="117"/>
      <c r="AS56" s="118">
        <v>0</v>
      </c>
      <c r="AT56" s="119">
        <f>ROUND(SUM(AV56:AW56),2)</f>
        <v>0</v>
      </c>
      <c r="AU56" s="120">
        <f>'D.1.1 - Architektonicko -...'!P96</f>
        <v>0</v>
      </c>
      <c r="AV56" s="119">
        <f>'D.1.1 - Architektonicko -...'!J33</f>
        <v>0</v>
      </c>
      <c r="AW56" s="119">
        <f>'D.1.1 - Architektonicko -...'!J34</f>
        <v>0</v>
      </c>
      <c r="AX56" s="119">
        <f>'D.1.1 - Architektonicko -...'!J35</f>
        <v>0</v>
      </c>
      <c r="AY56" s="119">
        <f>'D.1.1 - Architektonicko -...'!J36</f>
        <v>0</v>
      </c>
      <c r="AZ56" s="119">
        <f>'D.1.1 - Architektonicko -...'!F33</f>
        <v>0</v>
      </c>
      <c r="BA56" s="119">
        <f>'D.1.1 - Architektonicko -...'!F34</f>
        <v>0</v>
      </c>
      <c r="BB56" s="119">
        <f>'D.1.1 - Architektonicko -...'!F35</f>
        <v>0</v>
      </c>
      <c r="BC56" s="119">
        <f>'D.1.1 - Architektonicko -...'!F36</f>
        <v>0</v>
      </c>
      <c r="BD56" s="121">
        <f>'D.1.1 - Architektonicko -...'!F37</f>
        <v>0</v>
      </c>
      <c r="BT56" s="122" t="s">
        <v>21</v>
      </c>
      <c r="BV56" s="122" t="s">
        <v>81</v>
      </c>
      <c r="BW56" s="122" t="s">
        <v>88</v>
      </c>
      <c r="BX56" s="122" t="s">
        <v>5</v>
      </c>
      <c r="CL56" s="122" t="s">
        <v>19</v>
      </c>
      <c r="CM56" s="122" t="s">
        <v>89</v>
      </c>
    </row>
    <row r="57" s="6" customFormat="1" ht="16.5" customHeight="1">
      <c r="A57" s="110" t="s">
        <v>83</v>
      </c>
      <c r="B57" s="111"/>
      <c r="C57" s="112"/>
      <c r="D57" s="113" t="s">
        <v>90</v>
      </c>
      <c r="E57" s="113"/>
      <c r="F57" s="113"/>
      <c r="G57" s="113"/>
      <c r="H57" s="113"/>
      <c r="I57" s="114"/>
      <c r="J57" s="113" t="s">
        <v>91</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'D.1.4.1 - Zdravotechnické...'!J30</f>
        <v>0</v>
      </c>
      <c r="AH57" s="114"/>
      <c r="AI57" s="114"/>
      <c r="AJ57" s="114"/>
      <c r="AK57" s="114"/>
      <c r="AL57" s="114"/>
      <c r="AM57" s="114"/>
      <c r="AN57" s="115">
        <f>SUM(AG57,AT57)</f>
        <v>0</v>
      </c>
      <c r="AO57" s="114"/>
      <c r="AP57" s="114"/>
      <c r="AQ57" s="116" t="s">
        <v>84</v>
      </c>
      <c r="AR57" s="117"/>
      <c r="AS57" s="118">
        <v>0</v>
      </c>
      <c r="AT57" s="119">
        <f>ROUND(SUM(AV57:AW57),2)</f>
        <v>0</v>
      </c>
      <c r="AU57" s="120">
        <f>'D.1.4.1 - Zdravotechnické...'!P88</f>
        <v>0</v>
      </c>
      <c r="AV57" s="119">
        <f>'D.1.4.1 - Zdravotechnické...'!J33</f>
        <v>0</v>
      </c>
      <c r="AW57" s="119">
        <f>'D.1.4.1 - Zdravotechnické...'!J34</f>
        <v>0</v>
      </c>
      <c r="AX57" s="119">
        <f>'D.1.4.1 - Zdravotechnické...'!J35</f>
        <v>0</v>
      </c>
      <c r="AY57" s="119">
        <f>'D.1.4.1 - Zdravotechnické...'!J36</f>
        <v>0</v>
      </c>
      <c r="AZ57" s="119">
        <f>'D.1.4.1 - Zdravotechnické...'!F33</f>
        <v>0</v>
      </c>
      <c r="BA57" s="119">
        <f>'D.1.4.1 - Zdravotechnické...'!F34</f>
        <v>0</v>
      </c>
      <c r="BB57" s="119">
        <f>'D.1.4.1 - Zdravotechnické...'!F35</f>
        <v>0</v>
      </c>
      <c r="BC57" s="119">
        <f>'D.1.4.1 - Zdravotechnické...'!F36</f>
        <v>0</v>
      </c>
      <c r="BD57" s="121">
        <f>'D.1.4.1 - Zdravotechnické...'!F37</f>
        <v>0</v>
      </c>
      <c r="BT57" s="122" t="s">
        <v>21</v>
      </c>
      <c r="BV57" s="122" t="s">
        <v>81</v>
      </c>
      <c r="BW57" s="122" t="s">
        <v>92</v>
      </c>
      <c r="BX57" s="122" t="s">
        <v>5</v>
      </c>
      <c r="CL57" s="122" t="s">
        <v>19</v>
      </c>
      <c r="CM57" s="122" t="s">
        <v>89</v>
      </c>
    </row>
    <row r="58" s="6" customFormat="1" ht="16.5" customHeight="1">
      <c r="A58" s="110" t="s">
        <v>83</v>
      </c>
      <c r="B58" s="111"/>
      <c r="C58" s="112"/>
      <c r="D58" s="113" t="s">
        <v>93</v>
      </c>
      <c r="E58" s="113"/>
      <c r="F58" s="113"/>
      <c r="G58" s="113"/>
      <c r="H58" s="113"/>
      <c r="I58" s="114"/>
      <c r="J58" s="113" t="s">
        <v>94</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'D.1.4.2 - Silnoproudá ele...'!J30</f>
        <v>0</v>
      </c>
      <c r="AH58" s="114"/>
      <c r="AI58" s="114"/>
      <c r="AJ58" s="114"/>
      <c r="AK58" s="114"/>
      <c r="AL58" s="114"/>
      <c r="AM58" s="114"/>
      <c r="AN58" s="115">
        <f>SUM(AG58,AT58)</f>
        <v>0</v>
      </c>
      <c r="AO58" s="114"/>
      <c r="AP58" s="114"/>
      <c r="AQ58" s="116" t="s">
        <v>84</v>
      </c>
      <c r="AR58" s="117"/>
      <c r="AS58" s="123">
        <v>0</v>
      </c>
      <c r="AT58" s="124">
        <f>ROUND(SUM(AV58:AW58),2)</f>
        <v>0</v>
      </c>
      <c r="AU58" s="125">
        <f>'D.1.4.2 - Silnoproudá ele...'!P81</f>
        <v>0</v>
      </c>
      <c r="AV58" s="124">
        <f>'D.1.4.2 - Silnoproudá ele...'!J33</f>
        <v>0</v>
      </c>
      <c r="AW58" s="124">
        <f>'D.1.4.2 - Silnoproudá ele...'!J34</f>
        <v>0</v>
      </c>
      <c r="AX58" s="124">
        <f>'D.1.4.2 - Silnoproudá ele...'!J35</f>
        <v>0</v>
      </c>
      <c r="AY58" s="124">
        <f>'D.1.4.2 - Silnoproudá ele...'!J36</f>
        <v>0</v>
      </c>
      <c r="AZ58" s="124">
        <f>'D.1.4.2 - Silnoproudá ele...'!F33</f>
        <v>0</v>
      </c>
      <c r="BA58" s="124">
        <f>'D.1.4.2 - Silnoproudá ele...'!F34</f>
        <v>0</v>
      </c>
      <c r="BB58" s="124">
        <f>'D.1.4.2 - Silnoproudá ele...'!F35</f>
        <v>0</v>
      </c>
      <c r="BC58" s="124">
        <f>'D.1.4.2 - Silnoproudá ele...'!F36</f>
        <v>0</v>
      </c>
      <c r="BD58" s="126">
        <f>'D.1.4.2 - Silnoproudá ele...'!F37</f>
        <v>0</v>
      </c>
      <c r="BT58" s="122" t="s">
        <v>21</v>
      </c>
      <c r="BV58" s="122" t="s">
        <v>81</v>
      </c>
      <c r="BW58" s="122" t="s">
        <v>95</v>
      </c>
      <c r="BX58" s="122" t="s">
        <v>5</v>
      </c>
      <c r="CL58" s="122" t="s">
        <v>19</v>
      </c>
      <c r="CM58" s="122" t="s">
        <v>89</v>
      </c>
    </row>
    <row r="59" s="1" customFormat="1" ht="30" customHeight="1">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row>
    <row r="60" s="1" customFormat="1" ht="6.96" customHeight="1">
      <c r="B60" s="59"/>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44"/>
    </row>
  </sheetData>
  <sheetProtection sheet="1" formatColumns="0" formatRows="0" objects="1" scenarios="1" spinCount="100000" saltValue="Ctj/c9vicgFu2f1biDk9r2TlpcmUxAodO7weeHcynngavPT/p0ISVegEPqcsMu0uoFy5zy7vWH/5l+MILnQsHA==" hashValue="LjiBALZxzBH/Dfb3rK6mQgQQNYBLHP7Sl/jr6aXXqxHt99IbiGOjjt1H2ef2YRd8H/8XsNaaN60q+qUMisfJsg=="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190104 - Oprava sociálníh...'!C2" display="/"/>
    <hyperlink ref="A56" location="'D.1.1 - Architektonicko -...'!C2" display="/"/>
    <hyperlink ref="A57" location="'D.1.4.1 - Zdravotechnické...'!C2" display="/"/>
    <hyperlink ref="A58" location="'D.1.4.2 - Silnoproudá el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8"/>
      <c r="C3" s="129"/>
      <c r="D3" s="129"/>
      <c r="E3" s="129"/>
      <c r="F3" s="129"/>
      <c r="G3" s="129"/>
      <c r="H3" s="129"/>
      <c r="I3" s="130"/>
      <c r="J3" s="129"/>
      <c r="K3" s="129"/>
      <c r="L3" s="20"/>
      <c r="AT3" s="17" t="s">
        <v>89</v>
      </c>
    </row>
    <row r="4" ht="24.96" customHeight="1">
      <c r="B4" s="20"/>
      <c r="D4" s="131" t="s">
        <v>96</v>
      </c>
      <c r="L4" s="20"/>
      <c r="M4" s="132" t="s">
        <v>10</v>
      </c>
      <c r="AT4" s="17" t="s">
        <v>4</v>
      </c>
    </row>
    <row r="5" ht="6.96" customHeight="1">
      <c r="B5" s="20"/>
      <c r="L5" s="20"/>
    </row>
    <row r="6" s="1" customFormat="1" ht="12" customHeight="1">
      <c r="B6" s="44"/>
      <c r="D6" s="133" t="s">
        <v>16</v>
      </c>
      <c r="I6" s="134"/>
      <c r="L6" s="44"/>
    </row>
    <row r="7" s="1" customFormat="1" ht="36.96" customHeight="1">
      <c r="B7" s="44"/>
      <c r="E7" s="135" t="s">
        <v>17</v>
      </c>
      <c r="F7" s="1"/>
      <c r="G7" s="1"/>
      <c r="H7" s="1"/>
      <c r="I7" s="134"/>
      <c r="L7" s="44"/>
    </row>
    <row r="8" s="1" customFormat="1">
      <c r="B8" s="44"/>
      <c r="I8" s="134"/>
      <c r="L8" s="44"/>
    </row>
    <row r="9" s="1" customFormat="1" ht="12" customHeight="1">
      <c r="B9" s="44"/>
      <c r="D9" s="133" t="s">
        <v>18</v>
      </c>
      <c r="F9" s="136" t="s">
        <v>19</v>
      </c>
      <c r="I9" s="137" t="s">
        <v>20</v>
      </c>
      <c r="J9" s="136" t="s">
        <v>21</v>
      </c>
      <c r="L9" s="44"/>
    </row>
    <row r="10" s="1" customFormat="1" ht="12" customHeight="1">
      <c r="B10" s="44"/>
      <c r="D10" s="133" t="s">
        <v>22</v>
      </c>
      <c r="F10" s="136" t="s">
        <v>23</v>
      </c>
      <c r="I10" s="137" t="s">
        <v>24</v>
      </c>
      <c r="J10" s="138" t="str">
        <f>'Rekapitulace stavby'!AN8</f>
        <v>3. 4. 2019</v>
      </c>
      <c r="L10" s="44"/>
    </row>
    <row r="11" s="1" customFormat="1" ht="21.84" customHeight="1">
      <c r="B11" s="44"/>
      <c r="D11" s="139" t="s">
        <v>26</v>
      </c>
      <c r="F11" s="140" t="s">
        <v>27</v>
      </c>
      <c r="I11" s="141" t="s">
        <v>28</v>
      </c>
      <c r="J11" s="140" t="s">
        <v>29</v>
      </c>
      <c r="L11" s="44"/>
    </row>
    <row r="12" s="1" customFormat="1" ht="12" customHeight="1">
      <c r="B12" s="44"/>
      <c r="D12" s="133" t="s">
        <v>30</v>
      </c>
      <c r="I12" s="137" t="s">
        <v>31</v>
      </c>
      <c r="J12" s="136" t="str">
        <f>IF('Rekapitulace stavby'!AN10="","",'Rekapitulace stavby'!AN10)</f>
        <v/>
      </c>
      <c r="L12" s="44"/>
    </row>
    <row r="13" s="1" customFormat="1" ht="18" customHeight="1">
      <c r="B13" s="44"/>
      <c r="E13" s="136" t="str">
        <f>IF('Rekapitulace stavby'!E11="","",'Rekapitulace stavby'!E11)</f>
        <v xml:space="preserve"> </v>
      </c>
      <c r="I13" s="137" t="s">
        <v>33</v>
      </c>
      <c r="J13" s="136" t="str">
        <f>IF('Rekapitulace stavby'!AN11="","",'Rekapitulace stavby'!AN11)</f>
        <v/>
      </c>
      <c r="L13" s="44"/>
    </row>
    <row r="14" s="1" customFormat="1" ht="6.96" customHeight="1">
      <c r="B14" s="44"/>
      <c r="I14" s="134"/>
      <c r="L14" s="44"/>
    </row>
    <row r="15" s="1" customFormat="1" ht="12" customHeight="1">
      <c r="B15" s="44"/>
      <c r="D15" s="133" t="s">
        <v>34</v>
      </c>
      <c r="I15" s="137" t="s">
        <v>31</v>
      </c>
      <c r="J15" s="33" t="str">
        <f>'Rekapitulace stavby'!AN13</f>
        <v>Vyplň údaj</v>
      </c>
      <c r="L15" s="44"/>
    </row>
    <row r="16" s="1" customFormat="1" ht="18" customHeight="1">
      <c r="B16" s="44"/>
      <c r="E16" s="33" t="str">
        <f>'Rekapitulace stavby'!E14</f>
        <v>Vyplň údaj</v>
      </c>
      <c r="F16" s="136"/>
      <c r="G16" s="136"/>
      <c r="H16" s="136"/>
      <c r="I16" s="137" t="s">
        <v>33</v>
      </c>
      <c r="J16" s="33" t="str">
        <f>'Rekapitulace stavby'!AN14</f>
        <v>Vyplň údaj</v>
      </c>
      <c r="L16" s="44"/>
    </row>
    <row r="17" s="1" customFormat="1" ht="6.96" customHeight="1">
      <c r="B17" s="44"/>
      <c r="I17" s="134"/>
      <c r="L17" s="44"/>
    </row>
    <row r="18" s="1" customFormat="1" ht="12" customHeight="1">
      <c r="B18" s="44"/>
      <c r="D18" s="133" t="s">
        <v>36</v>
      </c>
      <c r="I18" s="137" t="s">
        <v>31</v>
      </c>
      <c r="J18" s="136" t="s">
        <v>37</v>
      </c>
      <c r="L18" s="44"/>
    </row>
    <row r="19" s="1" customFormat="1" ht="18" customHeight="1">
      <c r="B19" s="44"/>
      <c r="E19" s="136" t="s">
        <v>38</v>
      </c>
      <c r="I19" s="137" t="s">
        <v>33</v>
      </c>
      <c r="J19" s="136" t="s">
        <v>32</v>
      </c>
      <c r="L19" s="44"/>
    </row>
    <row r="20" s="1" customFormat="1" ht="6.96" customHeight="1">
      <c r="B20" s="44"/>
      <c r="I20" s="134"/>
      <c r="L20" s="44"/>
    </row>
    <row r="21" s="1" customFormat="1" ht="12" customHeight="1">
      <c r="B21" s="44"/>
      <c r="D21" s="133" t="s">
        <v>40</v>
      </c>
      <c r="I21" s="137" t="s">
        <v>31</v>
      </c>
      <c r="J21" s="136" t="s">
        <v>41</v>
      </c>
      <c r="L21" s="44"/>
    </row>
    <row r="22" s="1" customFormat="1" ht="18" customHeight="1">
      <c r="B22" s="44"/>
      <c r="E22" s="136" t="s">
        <v>42</v>
      </c>
      <c r="I22" s="137" t="s">
        <v>33</v>
      </c>
      <c r="J22" s="136" t="s">
        <v>43</v>
      </c>
      <c r="L22" s="44"/>
    </row>
    <row r="23" s="1" customFormat="1" ht="6.96" customHeight="1">
      <c r="B23" s="44"/>
      <c r="I23" s="134"/>
      <c r="L23" s="44"/>
    </row>
    <row r="24" s="1" customFormat="1" ht="12" customHeight="1">
      <c r="B24" s="44"/>
      <c r="D24" s="133" t="s">
        <v>44</v>
      </c>
      <c r="I24" s="134"/>
      <c r="L24" s="44"/>
    </row>
    <row r="25" s="7" customFormat="1" ht="51" customHeight="1">
      <c r="B25" s="142"/>
      <c r="E25" s="143" t="s">
        <v>45</v>
      </c>
      <c r="F25" s="143"/>
      <c r="G25" s="143"/>
      <c r="H25" s="143"/>
      <c r="I25" s="144"/>
      <c r="L25" s="142"/>
    </row>
    <row r="26" s="1" customFormat="1" ht="6.96" customHeight="1">
      <c r="B26" s="44"/>
      <c r="I26" s="134"/>
      <c r="L26" s="44"/>
    </row>
    <row r="27" s="1" customFormat="1" ht="6.96" customHeight="1">
      <c r="B27" s="44"/>
      <c r="D27" s="76"/>
      <c r="E27" s="76"/>
      <c r="F27" s="76"/>
      <c r="G27" s="76"/>
      <c r="H27" s="76"/>
      <c r="I27" s="145"/>
      <c r="J27" s="76"/>
      <c r="K27" s="76"/>
      <c r="L27" s="44"/>
    </row>
    <row r="28" s="1" customFormat="1" ht="25.44" customHeight="1">
      <c r="B28" s="44"/>
      <c r="D28" s="146" t="s">
        <v>46</v>
      </c>
      <c r="I28" s="134"/>
      <c r="J28" s="147">
        <f>ROUND(J77, 2)</f>
        <v>0</v>
      </c>
      <c r="L28" s="44"/>
    </row>
    <row r="29" s="1" customFormat="1" ht="6.96" customHeight="1">
      <c r="B29" s="44"/>
      <c r="D29" s="76"/>
      <c r="E29" s="76"/>
      <c r="F29" s="76"/>
      <c r="G29" s="76"/>
      <c r="H29" s="76"/>
      <c r="I29" s="145"/>
      <c r="J29" s="76"/>
      <c r="K29" s="76"/>
      <c r="L29" s="44"/>
    </row>
    <row r="30" s="1" customFormat="1" ht="14.4" customHeight="1">
      <c r="B30" s="44"/>
      <c r="F30" s="148" t="s">
        <v>48</v>
      </c>
      <c r="I30" s="149" t="s">
        <v>47</v>
      </c>
      <c r="J30" s="148" t="s">
        <v>49</v>
      </c>
      <c r="L30" s="44"/>
    </row>
    <row r="31" s="1" customFormat="1" ht="14.4" customHeight="1">
      <c r="B31" s="44"/>
      <c r="D31" s="150" t="s">
        <v>50</v>
      </c>
      <c r="E31" s="133" t="s">
        <v>51</v>
      </c>
      <c r="F31" s="151">
        <f>ROUND((SUM(BE77:BE86)),  2)</f>
        <v>0</v>
      </c>
      <c r="I31" s="152">
        <v>0.20999999999999999</v>
      </c>
      <c r="J31" s="151">
        <f>ROUND(((SUM(BE77:BE86))*I31),  2)</f>
        <v>0</v>
      </c>
      <c r="L31" s="44"/>
    </row>
    <row r="32" s="1" customFormat="1" ht="14.4" customHeight="1">
      <c r="B32" s="44"/>
      <c r="E32" s="133" t="s">
        <v>52</v>
      </c>
      <c r="F32" s="151">
        <f>ROUND((SUM(BF77:BF86)),  2)</f>
        <v>0</v>
      </c>
      <c r="I32" s="152">
        <v>0.14999999999999999</v>
      </c>
      <c r="J32" s="151">
        <f>ROUND(((SUM(BF77:BF86))*I32),  2)</f>
        <v>0</v>
      </c>
      <c r="L32" s="44"/>
    </row>
    <row r="33" hidden="1" s="1" customFormat="1" ht="14.4" customHeight="1">
      <c r="B33" s="44"/>
      <c r="E33" s="133" t="s">
        <v>53</v>
      </c>
      <c r="F33" s="151">
        <f>ROUND((SUM(BG77:BG86)),  2)</f>
        <v>0</v>
      </c>
      <c r="I33" s="152">
        <v>0.20999999999999999</v>
      </c>
      <c r="J33" s="151">
        <f>0</f>
        <v>0</v>
      </c>
      <c r="L33" s="44"/>
    </row>
    <row r="34" hidden="1" s="1" customFormat="1" ht="14.4" customHeight="1">
      <c r="B34" s="44"/>
      <c r="E34" s="133" t="s">
        <v>54</v>
      </c>
      <c r="F34" s="151">
        <f>ROUND((SUM(BH77:BH86)),  2)</f>
        <v>0</v>
      </c>
      <c r="I34" s="152">
        <v>0.14999999999999999</v>
      </c>
      <c r="J34" s="151">
        <f>0</f>
        <v>0</v>
      </c>
      <c r="L34" s="44"/>
    </row>
    <row r="35" hidden="1" s="1" customFormat="1" ht="14.4" customHeight="1">
      <c r="B35" s="44"/>
      <c r="E35" s="133" t="s">
        <v>55</v>
      </c>
      <c r="F35" s="151">
        <f>ROUND((SUM(BI77:BI86)),  2)</f>
        <v>0</v>
      </c>
      <c r="I35" s="152">
        <v>0</v>
      </c>
      <c r="J35" s="151">
        <f>0</f>
        <v>0</v>
      </c>
      <c r="L35" s="44"/>
    </row>
    <row r="36" s="1" customFormat="1" ht="6.96" customHeight="1">
      <c r="B36" s="44"/>
      <c r="I36" s="134"/>
      <c r="L36" s="44"/>
    </row>
    <row r="37" s="1" customFormat="1" ht="25.44" customHeight="1">
      <c r="B37" s="44"/>
      <c r="C37" s="153"/>
      <c r="D37" s="154" t="s">
        <v>56</v>
      </c>
      <c r="E37" s="155"/>
      <c r="F37" s="155"/>
      <c r="G37" s="156" t="s">
        <v>57</v>
      </c>
      <c r="H37" s="157" t="s">
        <v>58</v>
      </c>
      <c r="I37" s="158"/>
      <c r="J37" s="159">
        <f>SUM(J28:J35)</f>
        <v>0</v>
      </c>
      <c r="K37" s="160"/>
      <c r="L37" s="44"/>
    </row>
    <row r="38" s="1" customFormat="1" ht="14.4" customHeight="1">
      <c r="B38" s="161"/>
      <c r="C38" s="162"/>
      <c r="D38" s="162"/>
      <c r="E38" s="162"/>
      <c r="F38" s="162"/>
      <c r="G38" s="162"/>
      <c r="H38" s="162"/>
      <c r="I38" s="163"/>
      <c r="J38" s="162"/>
      <c r="K38" s="162"/>
      <c r="L38" s="44"/>
    </row>
    <row r="42" s="1" customFormat="1" ht="6.96" customHeight="1">
      <c r="B42" s="164"/>
      <c r="C42" s="165"/>
      <c r="D42" s="165"/>
      <c r="E42" s="165"/>
      <c r="F42" s="165"/>
      <c r="G42" s="165"/>
      <c r="H42" s="165"/>
      <c r="I42" s="166"/>
      <c r="J42" s="165"/>
      <c r="K42" s="165"/>
      <c r="L42" s="44"/>
    </row>
    <row r="43" s="1" customFormat="1" ht="24.96" customHeight="1">
      <c r="B43" s="39"/>
      <c r="C43" s="23" t="s">
        <v>97</v>
      </c>
      <c r="D43" s="40"/>
      <c r="E43" s="40"/>
      <c r="F43" s="40"/>
      <c r="G43" s="40"/>
      <c r="H43" s="40"/>
      <c r="I43" s="134"/>
      <c r="J43" s="40"/>
      <c r="K43" s="40"/>
      <c r="L43" s="44"/>
    </row>
    <row r="44" s="1" customFormat="1" ht="6.96" customHeight="1">
      <c r="B44" s="39"/>
      <c r="C44" s="40"/>
      <c r="D44" s="40"/>
      <c r="E44" s="40"/>
      <c r="F44" s="40"/>
      <c r="G44" s="40"/>
      <c r="H44" s="40"/>
      <c r="I44" s="134"/>
      <c r="J44" s="40"/>
      <c r="K44" s="40"/>
      <c r="L44" s="44"/>
    </row>
    <row r="45" s="1" customFormat="1" ht="12" customHeight="1">
      <c r="B45" s="39"/>
      <c r="C45" s="32" t="s">
        <v>16</v>
      </c>
      <c r="D45" s="40"/>
      <c r="E45" s="40"/>
      <c r="F45" s="40"/>
      <c r="G45" s="40"/>
      <c r="H45" s="40"/>
      <c r="I45" s="134"/>
      <c r="J45" s="40"/>
      <c r="K45" s="40"/>
      <c r="L45" s="44"/>
    </row>
    <row r="46" s="1" customFormat="1" ht="16.5" customHeight="1">
      <c r="B46" s="39"/>
      <c r="C46" s="40"/>
      <c r="D46" s="40"/>
      <c r="E46" s="69" t="str">
        <f>E7</f>
        <v>Oprava sociálního zařízení v MŠ B.Dvorského 2</v>
      </c>
      <c r="F46" s="40"/>
      <c r="G46" s="40"/>
      <c r="H46" s="40"/>
      <c r="I46" s="134"/>
      <c r="J46" s="40"/>
      <c r="K46" s="40"/>
      <c r="L46" s="44"/>
    </row>
    <row r="47" s="1" customFormat="1" ht="6.96" customHeight="1">
      <c r="B47" s="39"/>
      <c r="C47" s="40"/>
      <c r="D47" s="40"/>
      <c r="E47" s="40"/>
      <c r="F47" s="40"/>
      <c r="G47" s="40"/>
      <c r="H47" s="40"/>
      <c r="I47" s="134"/>
      <c r="J47" s="40"/>
      <c r="K47" s="40"/>
      <c r="L47" s="44"/>
    </row>
    <row r="48" s="1" customFormat="1" ht="12" customHeight="1">
      <c r="B48" s="39"/>
      <c r="C48" s="32" t="s">
        <v>22</v>
      </c>
      <c r="D48" s="40"/>
      <c r="E48" s="40"/>
      <c r="F48" s="27" t="str">
        <f>F10</f>
        <v xml:space="preserve"> </v>
      </c>
      <c r="G48" s="40"/>
      <c r="H48" s="40"/>
      <c r="I48" s="137" t="s">
        <v>24</v>
      </c>
      <c r="J48" s="72" t="str">
        <f>IF(J10="","",J10)</f>
        <v>3. 4. 2019</v>
      </c>
      <c r="K48" s="40"/>
      <c r="L48" s="44"/>
    </row>
    <row r="49" s="1" customFormat="1" ht="6.96" customHeight="1">
      <c r="B49" s="39"/>
      <c r="C49" s="40"/>
      <c r="D49" s="40"/>
      <c r="E49" s="40"/>
      <c r="F49" s="40"/>
      <c r="G49" s="40"/>
      <c r="H49" s="40"/>
      <c r="I49" s="134"/>
      <c r="J49" s="40"/>
      <c r="K49" s="40"/>
      <c r="L49" s="44"/>
    </row>
    <row r="50" s="1" customFormat="1" ht="15.15" customHeight="1">
      <c r="B50" s="39"/>
      <c r="C50" s="32" t="s">
        <v>30</v>
      </c>
      <c r="D50" s="40"/>
      <c r="E50" s="40"/>
      <c r="F50" s="27" t="str">
        <f>E13</f>
        <v xml:space="preserve"> </v>
      </c>
      <c r="G50" s="40"/>
      <c r="H50" s="40"/>
      <c r="I50" s="137" t="s">
        <v>36</v>
      </c>
      <c r="J50" s="37" t="str">
        <f>E19</f>
        <v xml:space="preserve">Jorgos Jerakas </v>
      </c>
      <c r="K50" s="40"/>
      <c r="L50" s="44"/>
    </row>
    <row r="51" s="1" customFormat="1" ht="15.15" customHeight="1">
      <c r="B51" s="39"/>
      <c r="C51" s="32" t="s">
        <v>34</v>
      </c>
      <c r="D51" s="40"/>
      <c r="E51" s="40"/>
      <c r="F51" s="27" t="str">
        <f>IF(E16="","",E16)</f>
        <v>Vyplň údaj</v>
      </c>
      <c r="G51" s="40"/>
      <c r="H51" s="40"/>
      <c r="I51" s="137" t="s">
        <v>40</v>
      </c>
      <c r="J51" s="37" t="str">
        <f>E22</f>
        <v xml:space="preserve">Lenka Jerakasová </v>
      </c>
      <c r="K51" s="40"/>
      <c r="L51" s="44"/>
    </row>
    <row r="52" s="1" customFormat="1" ht="10.32" customHeight="1">
      <c r="B52" s="39"/>
      <c r="C52" s="40"/>
      <c r="D52" s="40"/>
      <c r="E52" s="40"/>
      <c r="F52" s="40"/>
      <c r="G52" s="40"/>
      <c r="H52" s="40"/>
      <c r="I52" s="134"/>
      <c r="J52" s="40"/>
      <c r="K52" s="40"/>
      <c r="L52" s="44"/>
    </row>
    <row r="53" s="1" customFormat="1" ht="29.28" customHeight="1">
      <c r="B53" s="39"/>
      <c r="C53" s="167" t="s">
        <v>98</v>
      </c>
      <c r="D53" s="168"/>
      <c r="E53" s="168"/>
      <c r="F53" s="168"/>
      <c r="G53" s="168"/>
      <c r="H53" s="168"/>
      <c r="I53" s="169"/>
      <c r="J53" s="170" t="s">
        <v>99</v>
      </c>
      <c r="K53" s="168"/>
      <c r="L53" s="44"/>
    </row>
    <row r="54" s="1" customFormat="1" ht="10.32" customHeight="1">
      <c r="B54" s="39"/>
      <c r="C54" s="40"/>
      <c r="D54" s="40"/>
      <c r="E54" s="40"/>
      <c r="F54" s="40"/>
      <c r="G54" s="40"/>
      <c r="H54" s="40"/>
      <c r="I54" s="134"/>
      <c r="J54" s="40"/>
      <c r="K54" s="40"/>
      <c r="L54" s="44"/>
    </row>
    <row r="55" s="1" customFormat="1" ht="22.8" customHeight="1">
      <c r="B55" s="39"/>
      <c r="C55" s="171" t="s">
        <v>78</v>
      </c>
      <c r="D55" s="40"/>
      <c r="E55" s="40"/>
      <c r="F55" s="40"/>
      <c r="G55" s="40"/>
      <c r="H55" s="40"/>
      <c r="I55" s="134"/>
      <c r="J55" s="102">
        <f>J77</f>
        <v>0</v>
      </c>
      <c r="K55" s="40"/>
      <c r="L55" s="44"/>
      <c r="AU55" s="17" t="s">
        <v>100</v>
      </c>
    </row>
    <row r="56" s="8" customFormat="1" ht="24.96" customHeight="1">
      <c r="B56" s="172"/>
      <c r="C56" s="173"/>
      <c r="D56" s="174" t="s">
        <v>101</v>
      </c>
      <c r="E56" s="175"/>
      <c r="F56" s="175"/>
      <c r="G56" s="175"/>
      <c r="H56" s="175"/>
      <c r="I56" s="176"/>
      <c r="J56" s="177">
        <f>J78</f>
        <v>0</v>
      </c>
      <c r="K56" s="173"/>
      <c r="L56" s="178"/>
    </row>
    <row r="57" s="9" customFormat="1" ht="19.92" customHeight="1">
      <c r="B57" s="179"/>
      <c r="C57" s="180"/>
      <c r="D57" s="181" t="s">
        <v>102</v>
      </c>
      <c r="E57" s="182"/>
      <c r="F57" s="182"/>
      <c r="G57" s="182"/>
      <c r="H57" s="182"/>
      <c r="I57" s="183"/>
      <c r="J57" s="184">
        <f>J79</f>
        <v>0</v>
      </c>
      <c r="K57" s="180"/>
      <c r="L57" s="185"/>
    </row>
    <row r="58" s="9" customFormat="1" ht="19.92" customHeight="1">
      <c r="B58" s="179"/>
      <c r="C58" s="180"/>
      <c r="D58" s="181" t="s">
        <v>103</v>
      </c>
      <c r="E58" s="182"/>
      <c r="F58" s="182"/>
      <c r="G58" s="182"/>
      <c r="H58" s="182"/>
      <c r="I58" s="183"/>
      <c r="J58" s="184">
        <f>J82</f>
        <v>0</v>
      </c>
      <c r="K58" s="180"/>
      <c r="L58" s="185"/>
    </row>
    <row r="59" s="9" customFormat="1" ht="19.92" customHeight="1">
      <c r="B59" s="179"/>
      <c r="C59" s="180"/>
      <c r="D59" s="181" t="s">
        <v>104</v>
      </c>
      <c r="E59" s="182"/>
      <c r="F59" s="182"/>
      <c r="G59" s="182"/>
      <c r="H59" s="182"/>
      <c r="I59" s="183"/>
      <c r="J59" s="184">
        <f>J84</f>
        <v>0</v>
      </c>
      <c r="K59" s="180"/>
      <c r="L59" s="185"/>
    </row>
    <row r="60" s="1" customFormat="1" ht="21.84" customHeight="1">
      <c r="B60" s="39"/>
      <c r="C60" s="40"/>
      <c r="D60" s="40"/>
      <c r="E60" s="40"/>
      <c r="F60" s="40"/>
      <c r="G60" s="40"/>
      <c r="H60" s="40"/>
      <c r="I60" s="134"/>
      <c r="J60" s="40"/>
      <c r="K60" s="40"/>
      <c r="L60" s="44"/>
    </row>
    <row r="61" s="1" customFormat="1" ht="6.96" customHeight="1">
      <c r="B61" s="59"/>
      <c r="C61" s="60"/>
      <c r="D61" s="60"/>
      <c r="E61" s="60"/>
      <c r="F61" s="60"/>
      <c r="G61" s="60"/>
      <c r="H61" s="60"/>
      <c r="I61" s="163"/>
      <c r="J61" s="60"/>
      <c r="K61" s="60"/>
      <c r="L61" s="44"/>
    </row>
    <row r="65" s="1" customFormat="1" ht="6.96" customHeight="1">
      <c r="B65" s="61"/>
      <c r="C65" s="62"/>
      <c r="D65" s="62"/>
      <c r="E65" s="62"/>
      <c r="F65" s="62"/>
      <c r="G65" s="62"/>
      <c r="H65" s="62"/>
      <c r="I65" s="166"/>
      <c r="J65" s="62"/>
      <c r="K65" s="62"/>
      <c r="L65" s="44"/>
    </row>
    <row r="66" s="1" customFormat="1" ht="24.96" customHeight="1">
      <c r="B66" s="39"/>
      <c r="C66" s="23" t="s">
        <v>105</v>
      </c>
      <c r="D66" s="40"/>
      <c r="E66" s="40"/>
      <c r="F66" s="40"/>
      <c r="G66" s="40"/>
      <c r="H66" s="40"/>
      <c r="I66" s="134"/>
      <c r="J66" s="40"/>
      <c r="K66" s="40"/>
      <c r="L66" s="44"/>
    </row>
    <row r="67" s="1" customFormat="1" ht="6.96" customHeight="1">
      <c r="B67" s="39"/>
      <c r="C67" s="40"/>
      <c r="D67" s="40"/>
      <c r="E67" s="40"/>
      <c r="F67" s="40"/>
      <c r="G67" s="40"/>
      <c r="H67" s="40"/>
      <c r="I67" s="134"/>
      <c r="J67" s="40"/>
      <c r="K67" s="40"/>
      <c r="L67" s="44"/>
    </row>
    <row r="68" s="1" customFormat="1" ht="12" customHeight="1">
      <c r="B68" s="39"/>
      <c r="C68" s="32" t="s">
        <v>16</v>
      </c>
      <c r="D68" s="40"/>
      <c r="E68" s="40"/>
      <c r="F68" s="40"/>
      <c r="G68" s="40"/>
      <c r="H68" s="40"/>
      <c r="I68" s="134"/>
      <c r="J68" s="40"/>
      <c r="K68" s="40"/>
      <c r="L68" s="44"/>
    </row>
    <row r="69" s="1" customFormat="1" ht="16.5" customHeight="1">
      <c r="B69" s="39"/>
      <c r="C69" s="40"/>
      <c r="D69" s="40"/>
      <c r="E69" s="69" t="str">
        <f>E7</f>
        <v>Oprava sociálního zařízení v MŠ B.Dvorského 2</v>
      </c>
      <c r="F69" s="40"/>
      <c r="G69" s="40"/>
      <c r="H69" s="40"/>
      <c r="I69" s="134"/>
      <c r="J69" s="40"/>
      <c r="K69" s="40"/>
      <c r="L69" s="44"/>
    </row>
    <row r="70" s="1" customFormat="1" ht="6.96" customHeight="1">
      <c r="B70" s="39"/>
      <c r="C70" s="40"/>
      <c r="D70" s="40"/>
      <c r="E70" s="40"/>
      <c r="F70" s="40"/>
      <c r="G70" s="40"/>
      <c r="H70" s="40"/>
      <c r="I70" s="134"/>
      <c r="J70" s="40"/>
      <c r="K70" s="40"/>
      <c r="L70" s="44"/>
    </row>
    <row r="71" s="1" customFormat="1" ht="12" customHeight="1">
      <c r="B71" s="39"/>
      <c r="C71" s="32" t="s">
        <v>22</v>
      </c>
      <c r="D71" s="40"/>
      <c r="E71" s="40"/>
      <c r="F71" s="27" t="str">
        <f>F10</f>
        <v xml:space="preserve"> </v>
      </c>
      <c r="G71" s="40"/>
      <c r="H71" s="40"/>
      <c r="I71" s="137" t="s">
        <v>24</v>
      </c>
      <c r="J71" s="72" t="str">
        <f>IF(J10="","",J10)</f>
        <v>3. 4. 2019</v>
      </c>
      <c r="K71" s="40"/>
      <c r="L71" s="44"/>
    </row>
    <row r="72" s="1" customFormat="1" ht="6.96" customHeight="1">
      <c r="B72" s="39"/>
      <c r="C72" s="40"/>
      <c r="D72" s="40"/>
      <c r="E72" s="40"/>
      <c r="F72" s="40"/>
      <c r="G72" s="40"/>
      <c r="H72" s="40"/>
      <c r="I72" s="134"/>
      <c r="J72" s="40"/>
      <c r="K72" s="40"/>
      <c r="L72" s="44"/>
    </row>
    <row r="73" s="1" customFormat="1" ht="15.15" customHeight="1">
      <c r="B73" s="39"/>
      <c r="C73" s="32" t="s">
        <v>30</v>
      </c>
      <c r="D73" s="40"/>
      <c r="E73" s="40"/>
      <c r="F73" s="27" t="str">
        <f>E13</f>
        <v xml:space="preserve"> </v>
      </c>
      <c r="G73" s="40"/>
      <c r="H73" s="40"/>
      <c r="I73" s="137" t="s">
        <v>36</v>
      </c>
      <c r="J73" s="37" t="str">
        <f>E19</f>
        <v xml:space="preserve">Jorgos Jerakas </v>
      </c>
      <c r="K73" s="40"/>
      <c r="L73" s="44"/>
    </row>
    <row r="74" s="1" customFormat="1" ht="15.15" customHeight="1">
      <c r="B74" s="39"/>
      <c r="C74" s="32" t="s">
        <v>34</v>
      </c>
      <c r="D74" s="40"/>
      <c r="E74" s="40"/>
      <c r="F74" s="27" t="str">
        <f>IF(E16="","",E16)</f>
        <v>Vyplň údaj</v>
      </c>
      <c r="G74" s="40"/>
      <c r="H74" s="40"/>
      <c r="I74" s="137" t="s">
        <v>40</v>
      </c>
      <c r="J74" s="37" t="str">
        <f>E22</f>
        <v xml:space="preserve">Lenka Jerakasová </v>
      </c>
      <c r="K74" s="40"/>
      <c r="L74" s="44"/>
    </row>
    <row r="75" s="1" customFormat="1" ht="10.32" customHeight="1">
      <c r="B75" s="39"/>
      <c r="C75" s="40"/>
      <c r="D75" s="40"/>
      <c r="E75" s="40"/>
      <c r="F75" s="40"/>
      <c r="G75" s="40"/>
      <c r="H75" s="40"/>
      <c r="I75" s="134"/>
      <c r="J75" s="40"/>
      <c r="K75" s="40"/>
      <c r="L75" s="44"/>
    </row>
    <row r="76" s="10" customFormat="1" ht="29.28" customHeight="1">
      <c r="B76" s="186"/>
      <c r="C76" s="187" t="s">
        <v>106</v>
      </c>
      <c r="D76" s="188" t="s">
        <v>65</v>
      </c>
      <c r="E76" s="188" t="s">
        <v>61</v>
      </c>
      <c r="F76" s="188" t="s">
        <v>62</v>
      </c>
      <c r="G76" s="188" t="s">
        <v>107</v>
      </c>
      <c r="H76" s="188" t="s">
        <v>108</v>
      </c>
      <c r="I76" s="189" t="s">
        <v>109</v>
      </c>
      <c r="J76" s="188" t="s">
        <v>99</v>
      </c>
      <c r="K76" s="190" t="s">
        <v>110</v>
      </c>
      <c r="L76" s="191"/>
      <c r="M76" s="92" t="s">
        <v>32</v>
      </c>
      <c r="N76" s="93" t="s">
        <v>50</v>
      </c>
      <c r="O76" s="93" t="s">
        <v>111</v>
      </c>
      <c r="P76" s="93" t="s">
        <v>112</v>
      </c>
      <c r="Q76" s="93" t="s">
        <v>113</v>
      </c>
      <c r="R76" s="93" t="s">
        <v>114</v>
      </c>
      <c r="S76" s="93" t="s">
        <v>115</v>
      </c>
      <c r="T76" s="94" t="s">
        <v>116</v>
      </c>
    </row>
    <row r="77" s="1" customFormat="1" ht="22.8" customHeight="1">
      <c r="B77" s="39"/>
      <c r="C77" s="99" t="s">
        <v>117</v>
      </c>
      <c r="D77" s="40"/>
      <c r="E77" s="40"/>
      <c r="F77" s="40"/>
      <c r="G77" s="40"/>
      <c r="H77" s="40"/>
      <c r="I77" s="134"/>
      <c r="J77" s="192">
        <f>BK77</f>
        <v>0</v>
      </c>
      <c r="K77" s="40"/>
      <c r="L77" s="44"/>
      <c r="M77" s="95"/>
      <c r="N77" s="96"/>
      <c r="O77" s="96"/>
      <c r="P77" s="193">
        <f>P78</f>
        <v>0</v>
      </c>
      <c r="Q77" s="96"/>
      <c r="R77" s="193">
        <f>R78</f>
        <v>0</v>
      </c>
      <c r="S77" s="96"/>
      <c r="T77" s="194">
        <f>T78</f>
        <v>0</v>
      </c>
      <c r="AT77" s="17" t="s">
        <v>79</v>
      </c>
      <c r="AU77" s="17" t="s">
        <v>100</v>
      </c>
      <c r="BK77" s="195">
        <f>BK78</f>
        <v>0</v>
      </c>
    </row>
    <row r="78" s="11" customFormat="1" ht="25.92" customHeight="1">
      <c r="B78" s="196"/>
      <c r="C78" s="197"/>
      <c r="D78" s="198" t="s">
        <v>79</v>
      </c>
      <c r="E78" s="199" t="s">
        <v>118</v>
      </c>
      <c r="F78" s="199" t="s">
        <v>119</v>
      </c>
      <c r="G78" s="197"/>
      <c r="H78" s="197"/>
      <c r="I78" s="200"/>
      <c r="J78" s="201">
        <f>BK78</f>
        <v>0</v>
      </c>
      <c r="K78" s="197"/>
      <c r="L78" s="202"/>
      <c r="M78" s="203"/>
      <c r="N78" s="204"/>
      <c r="O78" s="204"/>
      <c r="P78" s="205">
        <f>P79+P82+P84</f>
        <v>0</v>
      </c>
      <c r="Q78" s="204"/>
      <c r="R78" s="205">
        <f>R79+R82+R84</f>
        <v>0</v>
      </c>
      <c r="S78" s="204"/>
      <c r="T78" s="206">
        <f>T79+T82+T84</f>
        <v>0</v>
      </c>
      <c r="AR78" s="207" t="s">
        <v>120</v>
      </c>
      <c r="AT78" s="208" t="s">
        <v>79</v>
      </c>
      <c r="AU78" s="208" t="s">
        <v>80</v>
      </c>
      <c r="AY78" s="207" t="s">
        <v>121</v>
      </c>
      <c r="BK78" s="209">
        <f>BK79+BK82+BK84</f>
        <v>0</v>
      </c>
    </row>
    <row r="79" s="11" customFormat="1" ht="22.8" customHeight="1">
      <c r="B79" s="196"/>
      <c r="C79" s="197"/>
      <c r="D79" s="198" t="s">
        <v>79</v>
      </c>
      <c r="E79" s="210" t="s">
        <v>122</v>
      </c>
      <c r="F79" s="210" t="s">
        <v>123</v>
      </c>
      <c r="G79" s="197"/>
      <c r="H79" s="197"/>
      <c r="I79" s="200"/>
      <c r="J79" s="211">
        <f>BK79</f>
        <v>0</v>
      </c>
      <c r="K79" s="197"/>
      <c r="L79" s="202"/>
      <c r="M79" s="203"/>
      <c r="N79" s="204"/>
      <c r="O79" s="204"/>
      <c r="P79" s="205">
        <f>SUM(P80:P81)</f>
        <v>0</v>
      </c>
      <c r="Q79" s="204"/>
      <c r="R79" s="205">
        <f>SUM(R80:R81)</f>
        <v>0</v>
      </c>
      <c r="S79" s="204"/>
      <c r="T79" s="206">
        <f>SUM(T80:T81)</f>
        <v>0</v>
      </c>
      <c r="AR79" s="207" t="s">
        <v>120</v>
      </c>
      <c r="AT79" s="208" t="s">
        <v>79</v>
      </c>
      <c r="AU79" s="208" t="s">
        <v>21</v>
      </c>
      <c r="AY79" s="207" t="s">
        <v>121</v>
      </c>
      <c r="BK79" s="209">
        <f>SUM(BK80:BK81)</f>
        <v>0</v>
      </c>
    </row>
    <row r="80" s="1" customFormat="1" ht="16.5" customHeight="1">
      <c r="B80" s="39"/>
      <c r="C80" s="212" t="s">
        <v>124</v>
      </c>
      <c r="D80" s="212" t="s">
        <v>125</v>
      </c>
      <c r="E80" s="213" t="s">
        <v>126</v>
      </c>
      <c r="F80" s="214" t="s">
        <v>127</v>
      </c>
      <c r="G80" s="215" t="s">
        <v>128</v>
      </c>
      <c r="H80" s="216">
        <v>1</v>
      </c>
      <c r="I80" s="217"/>
      <c r="J80" s="218">
        <f>ROUND(I80*H80,2)</f>
        <v>0</v>
      </c>
      <c r="K80" s="214" t="s">
        <v>129</v>
      </c>
      <c r="L80" s="44"/>
      <c r="M80" s="219" t="s">
        <v>32</v>
      </c>
      <c r="N80" s="220" t="s">
        <v>51</v>
      </c>
      <c r="O80" s="84"/>
      <c r="P80" s="221">
        <f>O80*H80</f>
        <v>0</v>
      </c>
      <c r="Q80" s="221">
        <v>0</v>
      </c>
      <c r="R80" s="221">
        <f>Q80*H80</f>
        <v>0</v>
      </c>
      <c r="S80" s="221">
        <v>0</v>
      </c>
      <c r="T80" s="222">
        <f>S80*H80</f>
        <v>0</v>
      </c>
      <c r="AR80" s="223" t="s">
        <v>130</v>
      </c>
      <c r="AT80" s="223" t="s">
        <v>125</v>
      </c>
      <c r="AU80" s="223" t="s">
        <v>89</v>
      </c>
      <c r="AY80" s="17" t="s">
        <v>121</v>
      </c>
      <c r="BE80" s="224">
        <f>IF(N80="základní",J80,0)</f>
        <v>0</v>
      </c>
      <c r="BF80" s="224">
        <f>IF(N80="snížená",J80,0)</f>
        <v>0</v>
      </c>
      <c r="BG80" s="224">
        <f>IF(N80="zákl. přenesená",J80,0)</f>
        <v>0</v>
      </c>
      <c r="BH80" s="224">
        <f>IF(N80="sníž. přenesená",J80,0)</f>
        <v>0</v>
      </c>
      <c r="BI80" s="224">
        <f>IF(N80="nulová",J80,0)</f>
        <v>0</v>
      </c>
      <c r="BJ80" s="17" t="s">
        <v>21</v>
      </c>
      <c r="BK80" s="224">
        <f>ROUND(I80*H80,2)</f>
        <v>0</v>
      </c>
      <c r="BL80" s="17" t="s">
        <v>130</v>
      </c>
      <c r="BM80" s="223" t="s">
        <v>131</v>
      </c>
    </row>
    <row r="81" s="1" customFormat="1" ht="16.5" customHeight="1">
      <c r="B81" s="39"/>
      <c r="C81" s="212" t="s">
        <v>21</v>
      </c>
      <c r="D81" s="212" t="s">
        <v>125</v>
      </c>
      <c r="E81" s="213" t="s">
        <v>132</v>
      </c>
      <c r="F81" s="214" t="s">
        <v>133</v>
      </c>
      <c r="G81" s="215" t="s">
        <v>134</v>
      </c>
      <c r="H81" s="216">
        <v>1</v>
      </c>
      <c r="I81" s="217"/>
      <c r="J81" s="218">
        <f>ROUND(I81*H81,2)</f>
        <v>0</v>
      </c>
      <c r="K81" s="214" t="s">
        <v>129</v>
      </c>
      <c r="L81" s="44"/>
      <c r="M81" s="219" t="s">
        <v>32</v>
      </c>
      <c r="N81" s="220" t="s">
        <v>51</v>
      </c>
      <c r="O81" s="84"/>
      <c r="P81" s="221">
        <f>O81*H81</f>
        <v>0</v>
      </c>
      <c r="Q81" s="221">
        <v>0</v>
      </c>
      <c r="R81" s="221">
        <f>Q81*H81</f>
        <v>0</v>
      </c>
      <c r="S81" s="221">
        <v>0</v>
      </c>
      <c r="T81" s="222">
        <f>S81*H81</f>
        <v>0</v>
      </c>
      <c r="AR81" s="223" t="s">
        <v>130</v>
      </c>
      <c r="AT81" s="223" t="s">
        <v>125</v>
      </c>
      <c r="AU81" s="223" t="s">
        <v>89</v>
      </c>
      <c r="AY81" s="17" t="s">
        <v>121</v>
      </c>
      <c r="BE81" s="224">
        <f>IF(N81="základní",J81,0)</f>
        <v>0</v>
      </c>
      <c r="BF81" s="224">
        <f>IF(N81="snížená",J81,0)</f>
        <v>0</v>
      </c>
      <c r="BG81" s="224">
        <f>IF(N81="zákl. přenesená",J81,0)</f>
        <v>0</v>
      </c>
      <c r="BH81" s="224">
        <f>IF(N81="sníž. přenesená",J81,0)</f>
        <v>0</v>
      </c>
      <c r="BI81" s="224">
        <f>IF(N81="nulová",J81,0)</f>
        <v>0</v>
      </c>
      <c r="BJ81" s="17" t="s">
        <v>21</v>
      </c>
      <c r="BK81" s="224">
        <f>ROUND(I81*H81,2)</f>
        <v>0</v>
      </c>
      <c r="BL81" s="17" t="s">
        <v>130</v>
      </c>
      <c r="BM81" s="223" t="s">
        <v>135</v>
      </c>
    </row>
    <row r="82" s="11" customFormat="1" ht="22.8" customHeight="1">
      <c r="B82" s="196"/>
      <c r="C82" s="197"/>
      <c r="D82" s="198" t="s">
        <v>79</v>
      </c>
      <c r="E82" s="210" t="s">
        <v>136</v>
      </c>
      <c r="F82" s="210" t="s">
        <v>137</v>
      </c>
      <c r="G82" s="197"/>
      <c r="H82" s="197"/>
      <c r="I82" s="200"/>
      <c r="J82" s="211">
        <f>BK82</f>
        <v>0</v>
      </c>
      <c r="K82" s="197"/>
      <c r="L82" s="202"/>
      <c r="M82" s="203"/>
      <c r="N82" s="204"/>
      <c r="O82" s="204"/>
      <c r="P82" s="205">
        <f>P83</f>
        <v>0</v>
      </c>
      <c r="Q82" s="204"/>
      <c r="R82" s="205">
        <f>R83</f>
        <v>0</v>
      </c>
      <c r="S82" s="204"/>
      <c r="T82" s="206">
        <f>T83</f>
        <v>0</v>
      </c>
      <c r="AR82" s="207" t="s">
        <v>120</v>
      </c>
      <c r="AT82" s="208" t="s">
        <v>79</v>
      </c>
      <c r="AU82" s="208" t="s">
        <v>21</v>
      </c>
      <c r="AY82" s="207" t="s">
        <v>121</v>
      </c>
      <c r="BK82" s="209">
        <f>BK83</f>
        <v>0</v>
      </c>
    </row>
    <row r="83" s="1" customFormat="1" ht="16.5" customHeight="1">
      <c r="B83" s="39"/>
      <c r="C83" s="212" t="s">
        <v>89</v>
      </c>
      <c r="D83" s="212" t="s">
        <v>125</v>
      </c>
      <c r="E83" s="213" t="s">
        <v>138</v>
      </c>
      <c r="F83" s="214" t="s">
        <v>139</v>
      </c>
      <c r="G83" s="215" t="s">
        <v>140</v>
      </c>
      <c r="H83" s="216">
        <v>24</v>
      </c>
      <c r="I83" s="217"/>
      <c r="J83" s="218">
        <f>ROUND(I83*H83,2)</f>
        <v>0</v>
      </c>
      <c r="K83" s="214" t="s">
        <v>129</v>
      </c>
      <c r="L83" s="44"/>
      <c r="M83" s="219" t="s">
        <v>32</v>
      </c>
      <c r="N83" s="220" t="s">
        <v>51</v>
      </c>
      <c r="O83" s="84"/>
      <c r="P83" s="221">
        <f>O83*H83</f>
        <v>0</v>
      </c>
      <c r="Q83" s="221">
        <v>0</v>
      </c>
      <c r="R83" s="221">
        <f>Q83*H83</f>
        <v>0</v>
      </c>
      <c r="S83" s="221">
        <v>0</v>
      </c>
      <c r="T83" s="222">
        <f>S83*H83</f>
        <v>0</v>
      </c>
      <c r="AR83" s="223" t="s">
        <v>130</v>
      </c>
      <c r="AT83" s="223" t="s">
        <v>125</v>
      </c>
      <c r="AU83" s="223" t="s">
        <v>89</v>
      </c>
      <c r="AY83" s="17" t="s">
        <v>121</v>
      </c>
      <c r="BE83" s="224">
        <f>IF(N83="základní",J83,0)</f>
        <v>0</v>
      </c>
      <c r="BF83" s="224">
        <f>IF(N83="snížená",J83,0)</f>
        <v>0</v>
      </c>
      <c r="BG83" s="224">
        <f>IF(N83="zákl. přenesená",J83,0)</f>
        <v>0</v>
      </c>
      <c r="BH83" s="224">
        <f>IF(N83="sníž. přenesená",J83,0)</f>
        <v>0</v>
      </c>
      <c r="BI83" s="224">
        <f>IF(N83="nulová",J83,0)</f>
        <v>0</v>
      </c>
      <c r="BJ83" s="17" t="s">
        <v>21</v>
      </c>
      <c r="BK83" s="224">
        <f>ROUND(I83*H83,2)</f>
        <v>0</v>
      </c>
      <c r="BL83" s="17" t="s">
        <v>130</v>
      </c>
      <c r="BM83" s="223" t="s">
        <v>141</v>
      </c>
    </row>
    <row r="84" s="11" customFormat="1" ht="22.8" customHeight="1">
      <c r="B84" s="196"/>
      <c r="C84" s="197"/>
      <c r="D84" s="198" t="s">
        <v>79</v>
      </c>
      <c r="E84" s="210" t="s">
        <v>142</v>
      </c>
      <c r="F84" s="210" t="s">
        <v>143</v>
      </c>
      <c r="G84" s="197"/>
      <c r="H84" s="197"/>
      <c r="I84" s="200"/>
      <c r="J84" s="211">
        <f>BK84</f>
        <v>0</v>
      </c>
      <c r="K84" s="197"/>
      <c r="L84" s="202"/>
      <c r="M84" s="203"/>
      <c r="N84" s="204"/>
      <c r="O84" s="204"/>
      <c r="P84" s="205">
        <f>SUM(P85:P86)</f>
        <v>0</v>
      </c>
      <c r="Q84" s="204"/>
      <c r="R84" s="205">
        <f>SUM(R85:R86)</f>
        <v>0</v>
      </c>
      <c r="S84" s="204"/>
      <c r="T84" s="206">
        <f>SUM(T85:T86)</f>
        <v>0</v>
      </c>
      <c r="AR84" s="207" t="s">
        <v>120</v>
      </c>
      <c r="AT84" s="208" t="s">
        <v>79</v>
      </c>
      <c r="AU84" s="208" t="s">
        <v>21</v>
      </c>
      <c r="AY84" s="207" t="s">
        <v>121</v>
      </c>
      <c r="BK84" s="209">
        <f>SUM(BK85:BK86)</f>
        <v>0</v>
      </c>
    </row>
    <row r="85" s="1" customFormat="1" ht="16.5" customHeight="1">
      <c r="B85" s="39"/>
      <c r="C85" s="212" t="s">
        <v>120</v>
      </c>
      <c r="D85" s="212" t="s">
        <v>125</v>
      </c>
      <c r="E85" s="213" t="s">
        <v>144</v>
      </c>
      <c r="F85" s="214" t="s">
        <v>143</v>
      </c>
      <c r="G85" s="215" t="s">
        <v>145</v>
      </c>
      <c r="H85" s="216">
        <v>1</v>
      </c>
      <c r="I85" s="217"/>
      <c r="J85" s="218">
        <f>ROUND(I85*H85,2)</f>
        <v>0</v>
      </c>
      <c r="K85" s="214" t="s">
        <v>129</v>
      </c>
      <c r="L85" s="44"/>
      <c r="M85" s="219" t="s">
        <v>32</v>
      </c>
      <c r="N85" s="220" t="s">
        <v>51</v>
      </c>
      <c r="O85" s="84"/>
      <c r="P85" s="221">
        <f>O85*H85</f>
        <v>0</v>
      </c>
      <c r="Q85" s="221">
        <v>0</v>
      </c>
      <c r="R85" s="221">
        <f>Q85*H85</f>
        <v>0</v>
      </c>
      <c r="S85" s="221">
        <v>0</v>
      </c>
      <c r="T85" s="222">
        <f>S85*H85</f>
        <v>0</v>
      </c>
      <c r="AR85" s="223" t="s">
        <v>130</v>
      </c>
      <c r="AT85" s="223" t="s">
        <v>125</v>
      </c>
      <c r="AU85" s="223" t="s">
        <v>89</v>
      </c>
      <c r="AY85" s="17" t="s">
        <v>121</v>
      </c>
      <c r="BE85" s="224">
        <f>IF(N85="základní",J85,0)</f>
        <v>0</v>
      </c>
      <c r="BF85" s="224">
        <f>IF(N85="snížená",J85,0)</f>
        <v>0</v>
      </c>
      <c r="BG85" s="224">
        <f>IF(N85="zákl. přenesená",J85,0)</f>
        <v>0</v>
      </c>
      <c r="BH85" s="224">
        <f>IF(N85="sníž. přenesená",J85,0)</f>
        <v>0</v>
      </c>
      <c r="BI85" s="224">
        <f>IF(N85="nulová",J85,0)</f>
        <v>0</v>
      </c>
      <c r="BJ85" s="17" t="s">
        <v>21</v>
      </c>
      <c r="BK85" s="224">
        <f>ROUND(I85*H85,2)</f>
        <v>0</v>
      </c>
      <c r="BL85" s="17" t="s">
        <v>130</v>
      </c>
      <c r="BM85" s="223" t="s">
        <v>146</v>
      </c>
    </row>
    <row r="86" s="1" customFormat="1" ht="16.5" customHeight="1">
      <c r="B86" s="39"/>
      <c r="C86" s="212" t="s">
        <v>147</v>
      </c>
      <c r="D86" s="212" t="s">
        <v>125</v>
      </c>
      <c r="E86" s="213" t="s">
        <v>148</v>
      </c>
      <c r="F86" s="214" t="s">
        <v>149</v>
      </c>
      <c r="G86" s="215" t="s">
        <v>140</v>
      </c>
      <c r="H86" s="216">
        <v>16</v>
      </c>
      <c r="I86" s="217"/>
      <c r="J86" s="218">
        <f>ROUND(I86*H86,2)</f>
        <v>0</v>
      </c>
      <c r="K86" s="214" t="s">
        <v>129</v>
      </c>
      <c r="L86" s="44"/>
      <c r="M86" s="225" t="s">
        <v>32</v>
      </c>
      <c r="N86" s="226" t="s">
        <v>51</v>
      </c>
      <c r="O86" s="227"/>
      <c r="P86" s="228">
        <f>O86*H86</f>
        <v>0</v>
      </c>
      <c r="Q86" s="228">
        <v>0</v>
      </c>
      <c r="R86" s="228">
        <f>Q86*H86</f>
        <v>0</v>
      </c>
      <c r="S86" s="228">
        <v>0</v>
      </c>
      <c r="T86" s="229">
        <f>S86*H86</f>
        <v>0</v>
      </c>
      <c r="AR86" s="223" t="s">
        <v>130</v>
      </c>
      <c r="AT86" s="223" t="s">
        <v>125</v>
      </c>
      <c r="AU86" s="223" t="s">
        <v>89</v>
      </c>
      <c r="AY86" s="17" t="s">
        <v>121</v>
      </c>
      <c r="BE86" s="224">
        <f>IF(N86="základní",J86,0)</f>
        <v>0</v>
      </c>
      <c r="BF86" s="224">
        <f>IF(N86="snížená",J86,0)</f>
        <v>0</v>
      </c>
      <c r="BG86" s="224">
        <f>IF(N86="zákl. přenesená",J86,0)</f>
        <v>0</v>
      </c>
      <c r="BH86" s="224">
        <f>IF(N86="sníž. přenesená",J86,0)</f>
        <v>0</v>
      </c>
      <c r="BI86" s="224">
        <f>IF(N86="nulová",J86,0)</f>
        <v>0</v>
      </c>
      <c r="BJ86" s="17" t="s">
        <v>21</v>
      </c>
      <c r="BK86" s="224">
        <f>ROUND(I86*H86,2)</f>
        <v>0</v>
      </c>
      <c r="BL86" s="17" t="s">
        <v>130</v>
      </c>
      <c r="BM86" s="223" t="s">
        <v>150</v>
      </c>
    </row>
    <row r="87" s="1" customFormat="1" ht="6.96" customHeight="1">
      <c r="B87" s="59"/>
      <c r="C87" s="60"/>
      <c r="D87" s="60"/>
      <c r="E87" s="60"/>
      <c r="F87" s="60"/>
      <c r="G87" s="60"/>
      <c r="H87" s="60"/>
      <c r="I87" s="163"/>
      <c r="J87" s="60"/>
      <c r="K87" s="60"/>
      <c r="L87" s="44"/>
    </row>
  </sheetData>
  <sheetProtection sheet="1" autoFilter="0" formatColumns="0" formatRows="0" objects="1" scenarios="1" spinCount="100000" saltValue="SXT2yqepeNDNdliYSx3SbMvnxqpZfXlQ7KBhvi/9KPxAN7KT9v3NkNO0N+UjPb6PDWiYrAFK4SH8P1b1wVMJ7A==" hashValue="beLSMEePArLokj1FXSro3Q8WJRogU2We1pDDzYc7bjat7heS2Nzuew4FNKZfRWxBvynnOzW0QvTW91RLRnoTaw==" algorithmName="SHA-512" password="CC35"/>
  <autoFilter ref="C76:K86"/>
  <mergeCells count="6">
    <mergeCell ref="E7:H7"/>
    <mergeCell ref="E16:H16"/>
    <mergeCell ref="E25:H25"/>
    <mergeCell ref="E46:H46"/>
    <mergeCell ref="E69:H6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88</v>
      </c>
    </row>
    <row r="3" ht="6.96" customHeight="1">
      <c r="B3" s="128"/>
      <c r="C3" s="129"/>
      <c r="D3" s="129"/>
      <c r="E3" s="129"/>
      <c r="F3" s="129"/>
      <c r="G3" s="129"/>
      <c r="H3" s="129"/>
      <c r="I3" s="130"/>
      <c r="J3" s="129"/>
      <c r="K3" s="129"/>
      <c r="L3" s="20"/>
      <c r="AT3" s="17" t="s">
        <v>89</v>
      </c>
    </row>
    <row r="4" ht="24.96" customHeight="1">
      <c r="B4" s="20"/>
      <c r="D4" s="131" t="s">
        <v>96</v>
      </c>
      <c r="L4" s="20"/>
      <c r="M4" s="132" t="s">
        <v>10</v>
      </c>
      <c r="AT4" s="17" t="s">
        <v>4</v>
      </c>
    </row>
    <row r="5" ht="6.96" customHeight="1">
      <c r="B5" s="20"/>
      <c r="L5" s="20"/>
    </row>
    <row r="6" ht="12" customHeight="1">
      <c r="B6" s="20"/>
      <c r="D6" s="133" t="s">
        <v>16</v>
      </c>
      <c r="L6" s="20"/>
    </row>
    <row r="7" ht="16.5" customHeight="1">
      <c r="B7" s="20"/>
      <c r="E7" s="230" t="str">
        <f>'Rekapitulace stavby'!K6</f>
        <v>Oprava sociálního zařízení v MŠ B.Dvorského 2</v>
      </c>
      <c r="F7" s="133"/>
      <c r="G7" s="133"/>
      <c r="H7" s="133"/>
      <c r="L7" s="20"/>
    </row>
    <row r="8" s="1" customFormat="1" ht="12" customHeight="1">
      <c r="B8" s="44"/>
      <c r="D8" s="133" t="s">
        <v>151</v>
      </c>
      <c r="I8" s="134"/>
      <c r="L8" s="44"/>
    </row>
    <row r="9" s="1" customFormat="1" ht="36.96" customHeight="1">
      <c r="B9" s="44"/>
      <c r="E9" s="135" t="s">
        <v>152</v>
      </c>
      <c r="F9" s="1"/>
      <c r="G9" s="1"/>
      <c r="H9" s="1"/>
      <c r="I9" s="134"/>
      <c r="L9" s="44"/>
    </row>
    <row r="10" s="1" customFormat="1">
      <c r="B10" s="44"/>
      <c r="I10" s="134"/>
      <c r="L10" s="44"/>
    </row>
    <row r="11" s="1" customFormat="1" ht="12" customHeight="1">
      <c r="B11" s="44"/>
      <c r="D11" s="133" t="s">
        <v>18</v>
      </c>
      <c r="F11" s="136" t="s">
        <v>19</v>
      </c>
      <c r="I11" s="137" t="s">
        <v>20</v>
      </c>
      <c r="J11" s="136" t="s">
        <v>32</v>
      </c>
      <c r="L11" s="44"/>
    </row>
    <row r="12" s="1" customFormat="1" ht="12" customHeight="1">
      <c r="B12" s="44"/>
      <c r="D12" s="133" t="s">
        <v>22</v>
      </c>
      <c r="F12" s="136" t="s">
        <v>23</v>
      </c>
      <c r="I12" s="137" t="s">
        <v>24</v>
      </c>
      <c r="J12" s="138" t="str">
        <f>'Rekapitulace stavby'!AN8</f>
        <v>3. 4. 2019</v>
      </c>
      <c r="L12" s="44"/>
    </row>
    <row r="13" s="1" customFormat="1" ht="10.8" customHeight="1">
      <c r="B13" s="44"/>
      <c r="I13" s="134"/>
      <c r="L13" s="44"/>
    </row>
    <row r="14" s="1" customFormat="1" ht="12" customHeight="1">
      <c r="B14" s="44"/>
      <c r="D14" s="133" t="s">
        <v>30</v>
      </c>
      <c r="I14" s="137" t="s">
        <v>31</v>
      </c>
      <c r="J14" s="136" t="str">
        <f>IF('Rekapitulace stavby'!AN10="","",'Rekapitulace stavby'!AN10)</f>
        <v/>
      </c>
      <c r="L14" s="44"/>
    </row>
    <row r="15" s="1" customFormat="1" ht="18" customHeight="1">
      <c r="B15" s="44"/>
      <c r="E15" s="136" t="str">
        <f>IF('Rekapitulace stavby'!E11="","",'Rekapitulace stavby'!E11)</f>
        <v xml:space="preserve"> </v>
      </c>
      <c r="I15" s="137" t="s">
        <v>33</v>
      </c>
      <c r="J15" s="136" t="str">
        <f>IF('Rekapitulace stavby'!AN11="","",'Rekapitulace stavby'!AN11)</f>
        <v/>
      </c>
      <c r="L15" s="44"/>
    </row>
    <row r="16" s="1" customFormat="1" ht="6.96" customHeight="1">
      <c r="B16" s="44"/>
      <c r="I16" s="134"/>
      <c r="L16" s="44"/>
    </row>
    <row r="17" s="1" customFormat="1" ht="12" customHeight="1">
      <c r="B17" s="44"/>
      <c r="D17" s="133" t="s">
        <v>34</v>
      </c>
      <c r="I17" s="137" t="s">
        <v>31</v>
      </c>
      <c r="J17" s="33" t="str">
        <f>'Rekapitulace stavby'!AN13</f>
        <v>Vyplň údaj</v>
      </c>
      <c r="L17" s="44"/>
    </row>
    <row r="18" s="1" customFormat="1" ht="18" customHeight="1">
      <c r="B18" s="44"/>
      <c r="E18" s="33" t="str">
        <f>'Rekapitulace stavby'!E14</f>
        <v>Vyplň údaj</v>
      </c>
      <c r="F18" s="136"/>
      <c r="G18" s="136"/>
      <c r="H18" s="136"/>
      <c r="I18" s="137" t="s">
        <v>33</v>
      </c>
      <c r="J18" s="33" t="str">
        <f>'Rekapitulace stavby'!AN14</f>
        <v>Vyplň údaj</v>
      </c>
      <c r="L18" s="44"/>
    </row>
    <row r="19" s="1" customFormat="1" ht="6.96" customHeight="1">
      <c r="B19" s="44"/>
      <c r="I19" s="134"/>
      <c r="L19" s="44"/>
    </row>
    <row r="20" s="1" customFormat="1" ht="12" customHeight="1">
      <c r="B20" s="44"/>
      <c r="D20" s="133" t="s">
        <v>36</v>
      </c>
      <c r="I20" s="137" t="s">
        <v>31</v>
      </c>
      <c r="J20" s="136" t="s">
        <v>32</v>
      </c>
      <c r="L20" s="44"/>
    </row>
    <row r="21" s="1" customFormat="1" ht="18" customHeight="1">
      <c r="B21" s="44"/>
      <c r="E21" s="136" t="s">
        <v>38</v>
      </c>
      <c r="I21" s="137" t="s">
        <v>33</v>
      </c>
      <c r="J21" s="136" t="s">
        <v>32</v>
      </c>
      <c r="L21" s="44"/>
    </row>
    <row r="22" s="1" customFormat="1" ht="6.96" customHeight="1">
      <c r="B22" s="44"/>
      <c r="I22" s="134"/>
      <c r="L22" s="44"/>
    </row>
    <row r="23" s="1" customFormat="1" ht="12" customHeight="1">
      <c r="B23" s="44"/>
      <c r="D23" s="133" t="s">
        <v>40</v>
      </c>
      <c r="I23" s="137" t="s">
        <v>31</v>
      </c>
      <c r="J23" s="136" t="s">
        <v>41</v>
      </c>
      <c r="L23" s="44"/>
    </row>
    <row r="24" s="1" customFormat="1" ht="18" customHeight="1">
      <c r="B24" s="44"/>
      <c r="E24" s="136" t="s">
        <v>42</v>
      </c>
      <c r="I24" s="137" t="s">
        <v>33</v>
      </c>
      <c r="J24" s="136" t="s">
        <v>43</v>
      </c>
      <c r="L24" s="44"/>
    </row>
    <row r="25" s="1" customFormat="1" ht="6.96" customHeight="1">
      <c r="B25" s="44"/>
      <c r="I25" s="134"/>
      <c r="L25" s="44"/>
    </row>
    <row r="26" s="1" customFormat="1" ht="12" customHeight="1">
      <c r="B26" s="44"/>
      <c r="D26" s="133" t="s">
        <v>44</v>
      </c>
      <c r="I26" s="134"/>
      <c r="L26" s="44"/>
    </row>
    <row r="27" s="7" customFormat="1" ht="16.5" customHeight="1">
      <c r="B27" s="142"/>
      <c r="E27" s="143" t="s">
        <v>32</v>
      </c>
      <c r="F27" s="143"/>
      <c r="G27" s="143"/>
      <c r="H27" s="143"/>
      <c r="I27" s="144"/>
      <c r="L27" s="142"/>
    </row>
    <row r="28" s="1" customFormat="1" ht="6.96" customHeight="1">
      <c r="B28" s="44"/>
      <c r="I28" s="134"/>
      <c r="L28" s="44"/>
    </row>
    <row r="29" s="1" customFormat="1" ht="6.96" customHeight="1">
      <c r="B29" s="44"/>
      <c r="D29" s="76"/>
      <c r="E29" s="76"/>
      <c r="F29" s="76"/>
      <c r="G29" s="76"/>
      <c r="H29" s="76"/>
      <c r="I29" s="145"/>
      <c r="J29" s="76"/>
      <c r="K29" s="76"/>
      <c r="L29" s="44"/>
    </row>
    <row r="30" s="1" customFormat="1" ht="25.44" customHeight="1">
      <c r="B30" s="44"/>
      <c r="D30" s="146" t="s">
        <v>46</v>
      </c>
      <c r="I30" s="134"/>
      <c r="J30" s="147">
        <f>ROUND(J96, 2)</f>
        <v>0</v>
      </c>
      <c r="L30" s="44"/>
    </row>
    <row r="31" s="1" customFormat="1" ht="6.96" customHeight="1">
      <c r="B31" s="44"/>
      <c r="D31" s="76"/>
      <c r="E31" s="76"/>
      <c r="F31" s="76"/>
      <c r="G31" s="76"/>
      <c r="H31" s="76"/>
      <c r="I31" s="145"/>
      <c r="J31" s="76"/>
      <c r="K31" s="76"/>
      <c r="L31" s="44"/>
    </row>
    <row r="32" s="1" customFormat="1" ht="14.4" customHeight="1">
      <c r="B32" s="44"/>
      <c r="F32" s="148" t="s">
        <v>48</v>
      </c>
      <c r="I32" s="149" t="s">
        <v>47</v>
      </c>
      <c r="J32" s="148" t="s">
        <v>49</v>
      </c>
      <c r="L32" s="44"/>
    </row>
    <row r="33" s="1" customFormat="1" ht="14.4" customHeight="1">
      <c r="B33" s="44"/>
      <c r="D33" s="150" t="s">
        <v>50</v>
      </c>
      <c r="E33" s="133" t="s">
        <v>51</v>
      </c>
      <c r="F33" s="151">
        <f>ROUND((SUM(BE96:BE361)),  2)</f>
        <v>0</v>
      </c>
      <c r="I33" s="152">
        <v>0.20999999999999999</v>
      </c>
      <c r="J33" s="151">
        <f>ROUND(((SUM(BE96:BE361))*I33),  2)</f>
        <v>0</v>
      </c>
      <c r="L33" s="44"/>
    </row>
    <row r="34" s="1" customFormat="1" ht="14.4" customHeight="1">
      <c r="B34" s="44"/>
      <c r="E34" s="133" t="s">
        <v>52</v>
      </c>
      <c r="F34" s="151">
        <f>ROUND((SUM(BF96:BF361)),  2)</f>
        <v>0</v>
      </c>
      <c r="I34" s="152">
        <v>0.14999999999999999</v>
      </c>
      <c r="J34" s="151">
        <f>ROUND(((SUM(BF96:BF361))*I34),  2)</f>
        <v>0</v>
      </c>
      <c r="L34" s="44"/>
    </row>
    <row r="35" hidden="1" s="1" customFormat="1" ht="14.4" customHeight="1">
      <c r="B35" s="44"/>
      <c r="E35" s="133" t="s">
        <v>53</v>
      </c>
      <c r="F35" s="151">
        <f>ROUND((SUM(BG96:BG361)),  2)</f>
        <v>0</v>
      </c>
      <c r="I35" s="152">
        <v>0.20999999999999999</v>
      </c>
      <c r="J35" s="151">
        <f>0</f>
        <v>0</v>
      </c>
      <c r="L35" s="44"/>
    </row>
    <row r="36" hidden="1" s="1" customFormat="1" ht="14.4" customHeight="1">
      <c r="B36" s="44"/>
      <c r="E36" s="133" t="s">
        <v>54</v>
      </c>
      <c r="F36" s="151">
        <f>ROUND((SUM(BH96:BH361)),  2)</f>
        <v>0</v>
      </c>
      <c r="I36" s="152">
        <v>0.14999999999999999</v>
      </c>
      <c r="J36" s="151">
        <f>0</f>
        <v>0</v>
      </c>
      <c r="L36" s="44"/>
    </row>
    <row r="37" hidden="1" s="1" customFormat="1" ht="14.4" customHeight="1">
      <c r="B37" s="44"/>
      <c r="E37" s="133" t="s">
        <v>55</v>
      </c>
      <c r="F37" s="151">
        <f>ROUND((SUM(BI96:BI361)),  2)</f>
        <v>0</v>
      </c>
      <c r="I37" s="152">
        <v>0</v>
      </c>
      <c r="J37" s="151">
        <f>0</f>
        <v>0</v>
      </c>
      <c r="L37" s="44"/>
    </row>
    <row r="38" s="1" customFormat="1" ht="6.96" customHeight="1">
      <c r="B38" s="44"/>
      <c r="I38" s="134"/>
      <c r="L38" s="44"/>
    </row>
    <row r="39" s="1" customFormat="1" ht="25.44" customHeight="1">
      <c r="B39" s="44"/>
      <c r="C39" s="153"/>
      <c r="D39" s="154" t="s">
        <v>56</v>
      </c>
      <c r="E39" s="155"/>
      <c r="F39" s="155"/>
      <c r="G39" s="156" t="s">
        <v>57</v>
      </c>
      <c r="H39" s="157" t="s">
        <v>58</v>
      </c>
      <c r="I39" s="158"/>
      <c r="J39" s="159">
        <f>SUM(J30:J37)</f>
        <v>0</v>
      </c>
      <c r="K39" s="160"/>
      <c r="L39" s="44"/>
    </row>
    <row r="40" s="1" customFormat="1" ht="14.4" customHeight="1">
      <c r="B40" s="161"/>
      <c r="C40" s="162"/>
      <c r="D40" s="162"/>
      <c r="E40" s="162"/>
      <c r="F40" s="162"/>
      <c r="G40" s="162"/>
      <c r="H40" s="162"/>
      <c r="I40" s="163"/>
      <c r="J40" s="162"/>
      <c r="K40" s="162"/>
      <c r="L40" s="44"/>
    </row>
    <row r="44" s="1" customFormat="1" ht="6.96" customHeight="1">
      <c r="B44" s="164"/>
      <c r="C44" s="165"/>
      <c r="D44" s="165"/>
      <c r="E44" s="165"/>
      <c r="F44" s="165"/>
      <c r="G44" s="165"/>
      <c r="H44" s="165"/>
      <c r="I44" s="166"/>
      <c r="J44" s="165"/>
      <c r="K44" s="165"/>
      <c r="L44" s="44"/>
    </row>
    <row r="45" s="1" customFormat="1" ht="24.96" customHeight="1">
      <c r="B45" s="39"/>
      <c r="C45" s="23" t="s">
        <v>97</v>
      </c>
      <c r="D45" s="40"/>
      <c r="E45" s="40"/>
      <c r="F45" s="40"/>
      <c r="G45" s="40"/>
      <c r="H45" s="40"/>
      <c r="I45" s="134"/>
      <c r="J45" s="40"/>
      <c r="K45" s="40"/>
      <c r="L45" s="44"/>
    </row>
    <row r="46" s="1" customFormat="1" ht="6.96" customHeight="1">
      <c r="B46" s="39"/>
      <c r="C46" s="40"/>
      <c r="D46" s="40"/>
      <c r="E46" s="40"/>
      <c r="F46" s="40"/>
      <c r="G46" s="40"/>
      <c r="H46" s="40"/>
      <c r="I46" s="134"/>
      <c r="J46" s="40"/>
      <c r="K46" s="40"/>
      <c r="L46" s="44"/>
    </row>
    <row r="47" s="1" customFormat="1" ht="12" customHeight="1">
      <c r="B47" s="39"/>
      <c r="C47" s="32" t="s">
        <v>16</v>
      </c>
      <c r="D47" s="40"/>
      <c r="E47" s="40"/>
      <c r="F47" s="40"/>
      <c r="G47" s="40"/>
      <c r="H47" s="40"/>
      <c r="I47" s="134"/>
      <c r="J47" s="40"/>
      <c r="K47" s="40"/>
      <c r="L47" s="44"/>
    </row>
    <row r="48" s="1" customFormat="1" ht="16.5" customHeight="1">
      <c r="B48" s="39"/>
      <c r="C48" s="40"/>
      <c r="D48" s="40"/>
      <c r="E48" s="231" t="str">
        <f>E7</f>
        <v>Oprava sociálního zařízení v MŠ B.Dvorského 2</v>
      </c>
      <c r="F48" s="32"/>
      <c r="G48" s="32"/>
      <c r="H48" s="32"/>
      <c r="I48" s="134"/>
      <c r="J48" s="40"/>
      <c r="K48" s="40"/>
      <c r="L48" s="44"/>
    </row>
    <row r="49" s="1" customFormat="1" ht="12" customHeight="1">
      <c r="B49" s="39"/>
      <c r="C49" s="32" t="s">
        <v>151</v>
      </c>
      <c r="D49" s="40"/>
      <c r="E49" s="40"/>
      <c r="F49" s="40"/>
      <c r="G49" s="40"/>
      <c r="H49" s="40"/>
      <c r="I49" s="134"/>
      <c r="J49" s="40"/>
      <c r="K49" s="40"/>
      <c r="L49" s="44"/>
    </row>
    <row r="50" s="1" customFormat="1" ht="16.5" customHeight="1">
      <c r="B50" s="39"/>
      <c r="C50" s="40"/>
      <c r="D50" s="40"/>
      <c r="E50" s="69" t="str">
        <f>E9</f>
        <v xml:space="preserve">D.1.1 - Architektonicko - stavební řešení </v>
      </c>
      <c r="F50" s="40"/>
      <c r="G50" s="40"/>
      <c r="H50" s="40"/>
      <c r="I50" s="134"/>
      <c r="J50" s="40"/>
      <c r="K50" s="40"/>
      <c r="L50" s="44"/>
    </row>
    <row r="51" s="1" customFormat="1" ht="6.96" customHeight="1">
      <c r="B51" s="39"/>
      <c r="C51" s="40"/>
      <c r="D51" s="40"/>
      <c r="E51" s="40"/>
      <c r="F51" s="40"/>
      <c r="G51" s="40"/>
      <c r="H51" s="40"/>
      <c r="I51" s="134"/>
      <c r="J51" s="40"/>
      <c r="K51" s="40"/>
      <c r="L51" s="44"/>
    </row>
    <row r="52" s="1" customFormat="1" ht="12" customHeight="1">
      <c r="B52" s="39"/>
      <c r="C52" s="32" t="s">
        <v>22</v>
      </c>
      <c r="D52" s="40"/>
      <c r="E52" s="40"/>
      <c r="F52" s="27" t="str">
        <f>F12</f>
        <v xml:space="preserve"> </v>
      </c>
      <c r="G52" s="40"/>
      <c r="H52" s="40"/>
      <c r="I52" s="137" t="s">
        <v>24</v>
      </c>
      <c r="J52" s="72" t="str">
        <f>IF(J12="","",J12)</f>
        <v>3. 4. 2019</v>
      </c>
      <c r="K52" s="40"/>
      <c r="L52" s="44"/>
    </row>
    <row r="53" s="1" customFormat="1" ht="6.96" customHeight="1">
      <c r="B53" s="39"/>
      <c r="C53" s="40"/>
      <c r="D53" s="40"/>
      <c r="E53" s="40"/>
      <c r="F53" s="40"/>
      <c r="G53" s="40"/>
      <c r="H53" s="40"/>
      <c r="I53" s="134"/>
      <c r="J53" s="40"/>
      <c r="K53" s="40"/>
      <c r="L53" s="44"/>
    </row>
    <row r="54" s="1" customFormat="1" ht="15.15" customHeight="1">
      <c r="B54" s="39"/>
      <c r="C54" s="32" t="s">
        <v>30</v>
      </c>
      <c r="D54" s="40"/>
      <c r="E54" s="40"/>
      <c r="F54" s="27" t="str">
        <f>E15</f>
        <v xml:space="preserve"> </v>
      </c>
      <c r="G54" s="40"/>
      <c r="H54" s="40"/>
      <c r="I54" s="137" t="s">
        <v>36</v>
      </c>
      <c r="J54" s="37" t="str">
        <f>E21</f>
        <v xml:space="preserve">Jorgos Jerakas </v>
      </c>
      <c r="K54" s="40"/>
      <c r="L54" s="44"/>
    </row>
    <row r="55" s="1" customFormat="1" ht="15.15" customHeight="1">
      <c r="B55" s="39"/>
      <c r="C55" s="32" t="s">
        <v>34</v>
      </c>
      <c r="D55" s="40"/>
      <c r="E55" s="40"/>
      <c r="F55" s="27" t="str">
        <f>IF(E18="","",E18)</f>
        <v>Vyplň údaj</v>
      </c>
      <c r="G55" s="40"/>
      <c r="H55" s="40"/>
      <c r="I55" s="137" t="s">
        <v>40</v>
      </c>
      <c r="J55" s="37" t="str">
        <f>E24</f>
        <v xml:space="preserve">Lenka Jerakasová </v>
      </c>
      <c r="K55" s="40"/>
      <c r="L55" s="44"/>
    </row>
    <row r="56" s="1" customFormat="1" ht="10.32" customHeight="1">
      <c r="B56" s="39"/>
      <c r="C56" s="40"/>
      <c r="D56" s="40"/>
      <c r="E56" s="40"/>
      <c r="F56" s="40"/>
      <c r="G56" s="40"/>
      <c r="H56" s="40"/>
      <c r="I56" s="134"/>
      <c r="J56" s="40"/>
      <c r="K56" s="40"/>
      <c r="L56" s="44"/>
    </row>
    <row r="57" s="1" customFormat="1" ht="29.28" customHeight="1">
      <c r="B57" s="39"/>
      <c r="C57" s="167" t="s">
        <v>98</v>
      </c>
      <c r="D57" s="168"/>
      <c r="E57" s="168"/>
      <c r="F57" s="168"/>
      <c r="G57" s="168"/>
      <c r="H57" s="168"/>
      <c r="I57" s="169"/>
      <c r="J57" s="170" t="s">
        <v>99</v>
      </c>
      <c r="K57" s="168"/>
      <c r="L57" s="44"/>
    </row>
    <row r="58" s="1" customFormat="1" ht="10.32" customHeight="1">
      <c r="B58" s="39"/>
      <c r="C58" s="40"/>
      <c r="D58" s="40"/>
      <c r="E58" s="40"/>
      <c r="F58" s="40"/>
      <c r="G58" s="40"/>
      <c r="H58" s="40"/>
      <c r="I58" s="134"/>
      <c r="J58" s="40"/>
      <c r="K58" s="40"/>
      <c r="L58" s="44"/>
    </row>
    <row r="59" s="1" customFormat="1" ht="22.8" customHeight="1">
      <c r="B59" s="39"/>
      <c r="C59" s="171" t="s">
        <v>78</v>
      </c>
      <c r="D59" s="40"/>
      <c r="E59" s="40"/>
      <c r="F59" s="40"/>
      <c r="G59" s="40"/>
      <c r="H59" s="40"/>
      <c r="I59" s="134"/>
      <c r="J59" s="102">
        <f>J96</f>
        <v>0</v>
      </c>
      <c r="K59" s="40"/>
      <c r="L59" s="44"/>
      <c r="AU59" s="17" t="s">
        <v>100</v>
      </c>
    </row>
    <row r="60" s="8" customFormat="1" ht="24.96" customHeight="1">
      <c r="B60" s="172"/>
      <c r="C60" s="173"/>
      <c r="D60" s="174" t="s">
        <v>153</v>
      </c>
      <c r="E60" s="175"/>
      <c r="F60" s="175"/>
      <c r="G60" s="175"/>
      <c r="H60" s="175"/>
      <c r="I60" s="176"/>
      <c r="J60" s="177">
        <f>J97</f>
        <v>0</v>
      </c>
      <c r="K60" s="173"/>
      <c r="L60" s="178"/>
    </row>
    <row r="61" s="9" customFormat="1" ht="19.92" customHeight="1">
      <c r="B61" s="179"/>
      <c r="C61" s="180"/>
      <c r="D61" s="181" t="s">
        <v>154</v>
      </c>
      <c r="E61" s="182"/>
      <c r="F61" s="182"/>
      <c r="G61" s="182"/>
      <c r="H61" s="182"/>
      <c r="I61" s="183"/>
      <c r="J61" s="184">
        <f>J98</f>
        <v>0</v>
      </c>
      <c r="K61" s="180"/>
      <c r="L61" s="185"/>
    </row>
    <row r="62" s="9" customFormat="1" ht="19.92" customHeight="1">
      <c r="B62" s="179"/>
      <c r="C62" s="180"/>
      <c r="D62" s="181" t="s">
        <v>155</v>
      </c>
      <c r="E62" s="182"/>
      <c r="F62" s="182"/>
      <c r="G62" s="182"/>
      <c r="H62" s="182"/>
      <c r="I62" s="183"/>
      <c r="J62" s="184">
        <f>J108</f>
        <v>0</v>
      </c>
      <c r="K62" s="180"/>
      <c r="L62" s="185"/>
    </row>
    <row r="63" s="9" customFormat="1" ht="19.92" customHeight="1">
      <c r="B63" s="179"/>
      <c r="C63" s="180"/>
      <c r="D63" s="181" t="s">
        <v>156</v>
      </c>
      <c r="E63" s="182"/>
      <c r="F63" s="182"/>
      <c r="G63" s="182"/>
      <c r="H63" s="182"/>
      <c r="I63" s="183"/>
      <c r="J63" s="184">
        <f>J138</f>
        <v>0</v>
      </c>
      <c r="K63" s="180"/>
      <c r="L63" s="185"/>
    </row>
    <row r="64" s="9" customFormat="1" ht="19.92" customHeight="1">
      <c r="B64" s="179"/>
      <c r="C64" s="180"/>
      <c r="D64" s="181" t="s">
        <v>157</v>
      </c>
      <c r="E64" s="182"/>
      <c r="F64" s="182"/>
      <c r="G64" s="182"/>
      <c r="H64" s="182"/>
      <c r="I64" s="183"/>
      <c r="J64" s="184">
        <f>J159</f>
        <v>0</v>
      </c>
      <c r="K64" s="180"/>
      <c r="L64" s="185"/>
    </row>
    <row r="65" s="9" customFormat="1" ht="19.92" customHeight="1">
      <c r="B65" s="179"/>
      <c r="C65" s="180"/>
      <c r="D65" s="181" t="s">
        <v>158</v>
      </c>
      <c r="E65" s="182"/>
      <c r="F65" s="182"/>
      <c r="G65" s="182"/>
      <c r="H65" s="182"/>
      <c r="I65" s="183"/>
      <c r="J65" s="184">
        <f>J169</f>
        <v>0</v>
      </c>
      <c r="K65" s="180"/>
      <c r="L65" s="185"/>
    </row>
    <row r="66" s="8" customFormat="1" ht="24.96" customHeight="1">
      <c r="B66" s="172"/>
      <c r="C66" s="173"/>
      <c r="D66" s="174" t="s">
        <v>159</v>
      </c>
      <c r="E66" s="175"/>
      <c r="F66" s="175"/>
      <c r="G66" s="175"/>
      <c r="H66" s="175"/>
      <c r="I66" s="176"/>
      <c r="J66" s="177">
        <f>J172</f>
        <v>0</v>
      </c>
      <c r="K66" s="173"/>
      <c r="L66" s="178"/>
    </row>
    <row r="67" s="9" customFormat="1" ht="19.92" customHeight="1">
      <c r="B67" s="179"/>
      <c r="C67" s="180"/>
      <c r="D67" s="181" t="s">
        <v>160</v>
      </c>
      <c r="E67" s="182"/>
      <c r="F67" s="182"/>
      <c r="G67" s="182"/>
      <c r="H67" s="182"/>
      <c r="I67" s="183"/>
      <c r="J67" s="184">
        <f>J173</f>
        <v>0</v>
      </c>
      <c r="K67" s="180"/>
      <c r="L67" s="185"/>
    </row>
    <row r="68" s="9" customFormat="1" ht="19.92" customHeight="1">
      <c r="B68" s="179"/>
      <c r="C68" s="180"/>
      <c r="D68" s="181" t="s">
        <v>161</v>
      </c>
      <c r="E68" s="182"/>
      <c r="F68" s="182"/>
      <c r="G68" s="182"/>
      <c r="H68" s="182"/>
      <c r="I68" s="183"/>
      <c r="J68" s="184">
        <f>J187</f>
        <v>0</v>
      </c>
      <c r="K68" s="180"/>
      <c r="L68" s="185"/>
    </row>
    <row r="69" s="9" customFormat="1" ht="19.92" customHeight="1">
      <c r="B69" s="179"/>
      <c r="C69" s="180"/>
      <c r="D69" s="181" t="s">
        <v>162</v>
      </c>
      <c r="E69" s="182"/>
      <c r="F69" s="182"/>
      <c r="G69" s="182"/>
      <c r="H69" s="182"/>
      <c r="I69" s="183"/>
      <c r="J69" s="184">
        <f>J194</f>
        <v>0</v>
      </c>
      <c r="K69" s="180"/>
      <c r="L69" s="185"/>
    </row>
    <row r="70" s="9" customFormat="1" ht="19.92" customHeight="1">
      <c r="B70" s="179"/>
      <c r="C70" s="180"/>
      <c r="D70" s="181" t="s">
        <v>163</v>
      </c>
      <c r="E70" s="182"/>
      <c r="F70" s="182"/>
      <c r="G70" s="182"/>
      <c r="H70" s="182"/>
      <c r="I70" s="183"/>
      <c r="J70" s="184">
        <f>J217</f>
        <v>0</v>
      </c>
      <c r="K70" s="180"/>
      <c r="L70" s="185"/>
    </row>
    <row r="71" s="9" customFormat="1" ht="19.92" customHeight="1">
      <c r="B71" s="179"/>
      <c r="C71" s="180"/>
      <c r="D71" s="181" t="s">
        <v>164</v>
      </c>
      <c r="E71" s="182"/>
      <c r="F71" s="182"/>
      <c r="G71" s="182"/>
      <c r="H71" s="182"/>
      <c r="I71" s="183"/>
      <c r="J71" s="184">
        <f>J265</f>
        <v>0</v>
      </c>
      <c r="K71" s="180"/>
      <c r="L71" s="185"/>
    </row>
    <row r="72" s="9" customFormat="1" ht="19.92" customHeight="1">
      <c r="B72" s="179"/>
      <c r="C72" s="180"/>
      <c r="D72" s="181" t="s">
        <v>165</v>
      </c>
      <c r="E72" s="182"/>
      <c r="F72" s="182"/>
      <c r="G72" s="182"/>
      <c r="H72" s="182"/>
      <c r="I72" s="183"/>
      <c r="J72" s="184">
        <f>J281</f>
        <v>0</v>
      </c>
      <c r="K72" s="180"/>
      <c r="L72" s="185"/>
    </row>
    <row r="73" s="9" customFormat="1" ht="19.92" customHeight="1">
      <c r="B73" s="179"/>
      <c r="C73" s="180"/>
      <c r="D73" s="181" t="s">
        <v>166</v>
      </c>
      <c r="E73" s="182"/>
      <c r="F73" s="182"/>
      <c r="G73" s="182"/>
      <c r="H73" s="182"/>
      <c r="I73" s="183"/>
      <c r="J73" s="184">
        <f>J304</f>
        <v>0</v>
      </c>
      <c r="K73" s="180"/>
      <c r="L73" s="185"/>
    </row>
    <row r="74" s="9" customFormat="1" ht="19.92" customHeight="1">
      <c r="B74" s="179"/>
      <c r="C74" s="180"/>
      <c r="D74" s="181" t="s">
        <v>167</v>
      </c>
      <c r="E74" s="182"/>
      <c r="F74" s="182"/>
      <c r="G74" s="182"/>
      <c r="H74" s="182"/>
      <c r="I74" s="183"/>
      <c r="J74" s="184">
        <f>J340</f>
        <v>0</v>
      </c>
      <c r="K74" s="180"/>
      <c r="L74" s="185"/>
    </row>
    <row r="75" s="9" customFormat="1" ht="19.92" customHeight="1">
      <c r="B75" s="179"/>
      <c r="C75" s="180"/>
      <c r="D75" s="181" t="s">
        <v>168</v>
      </c>
      <c r="E75" s="182"/>
      <c r="F75" s="182"/>
      <c r="G75" s="182"/>
      <c r="H75" s="182"/>
      <c r="I75" s="183"/>
      <c r="J75" s="184">
        <f>J352</f>
        <v>0</v>
      </c>
      <c r="K75" s="180"/>
      <c r="L75" s="185"/>
    </row>
    <row r="76" s="8" customFormat="1" ht="24.96" customHeight="1">
      <c r="B76" s="172"/>
      <c r="C76" s="173"/>
      <c r="D76" s="174" t="s">
        <v>169</v>
      </c>
      <c r="E76" s="175"/>
      <c r="F76" s="175"/>
      <c r="G76" s="175"/>
      <c r="H76" s="175"/>
      <c r="I76" s="176"/>
      <c r="J76" s="177">
        <f>J360</f>
        <v>0</v>
      </c>
      <c r="K76" s="173"/>
      <c r="L76" s="178"/>
    </row>
    <row r="77" s="1" customFormat="1" ht="21.84" customHeight="1">
      <c r="B77" s="39"/>
      <c r="C77" s="40"/>
      <c r="D77" s="40"/>
      <c r="E77" s="40"/>
      <c r="F77" s="40"/>
      <c r="G77" s="40"/>
      <c r="H77" s="40"/>
      <c r="I77" s="134"/>
      <c r="J77" s="40"/>
      <c r="K77" s="40"/>
      <c r="L77" s="44"/>
    </row>
    <row r="78" s="1" customFormat="1" ht="6.96" customHeight="1">
      <c r="B78" s="59"/>
      <c r="C78" s="60"/>
      <c r="D78" s="60"/>
      <c r="E78" s="60"/>
      <c r="F78" s="60"/>
      <c r="G78" s="60"/>
      <c r="H78" s="60"/>
      <c r="I78" s="163"/>
      <c r="J78" s="60"/>
      <c r="K78" s="60"/>
      <c r="L78" s="44"/>
    </row>
    <row r="82" s="1" customFormat="1" ht="6.96" customHeight="1">
      <c r="B82" s="61"/>
      <c r="C82" s="62"/>
      <c r="D82" s="62"/>
      <c r="E82" s="62"/>
      <c r="F82" s="62"/>
      <c r="G82" s="62"/>
      <c r="H82" s="62"/>
      <c r="I82" s="166"/>
      <c r="J82" s="62"/>
      <c r="K82" s="62"/>
      <c r="L82" s="44"/>
    </row>
    <row r="83" s="1" customFormat="1" ht="24.96" customHeight="1">
      <c r="B83" s="39"/>
      <c r="C83" s="23" t="s">
        <v>105</v>
      </c>
      <c r="D83" s="40"/>
      <c r="E83" s="40"/>
      <c r="F83" s="40"/>
      <c r="G83" s="40"/>
      <c r="H83" s="40"/>
      <c r="I83" s="134"/>
      <c r="J83" s="40"/>
      <c r="K83" s="40"/>
      <c r="L83" s="44"/>
    </row>
    <row r="84" s="1" customFormat="1" ht="6.96" customHeight="1">
      <c r="B84" s="39"/>
      <c r="C84" s="40"/>
      <c r="D84" s="40"/>
      <c r="E84" s="40"/>
      <c r="F84" s="40"/>
      <c r="G84" s="40"/>
      <c r="H84" s="40"/>
      <c r="I84" s="134"/>
      <c r="J84" s="40"/>
      <c r="K84" s="40"/>
      <c r="L84" s="44"/>
    </row>
    <row r="85" s="1" customFormat="1" ht="12" customHeight="1">
      <c r="B85" s="39"/>
      <c r="C85" s="32" t="s">
        <v>16</v>
      </c>
      <c r="D85" s="40"/>
      <c r="E85" s="40"/>
      <c r="F85" s="40"/>
      <c r="G85" s="40"/>
      <c r="H85" s="40"/>
      <c r="I85" s="134"/>
      <c r="J85" s="40"/>
      <c r="K85" s="40"/>
      <c r="L85" s="44"/>
    </row>
    <row r="86" s="1" customFormat="1" ht="16.5" customHeight="1">
      <c r="B86" s="39"/>
      <c r="C86" s="40"/>
      <c r="D86" s="40"/>
      <c r="E86" s="231" t="str">
        <f>E7</f>
        <v>Oprava sociálního zařízení v MŠ B.Dvorského 2</v>
      </c>
      <c r="F86" s="32"/>
      <c r="G86" s="32"/>
      <c r="H86" s="32"/>
      <c r="I86" s="134"/>
      <c r="J86" s="40"/>
      <c r="K86" s="40"/>
      <c r="L86" s="44"/>
    </row>
    <row r="87" s="1" customFormat="1" ht="12" customHeight="1">
      <c r="B87" s="39"/>
      <c r="C87" s="32" t="s">
        <v>151</v>
      </c>
      <c r="D87" s="40"/>
      <c r="E87" s="40"/>
      <c r="F87" s="40"/>
      <c r="G87" s="40"/>
      <c r="H87" s="40"/>
      <c r="I87" s="134"/>
      <c r="J87" s="40"/>
      <c r="K87" s="40"/>
      <c r="L87" s="44"/>
    </row>
    <row r="88" s="1" customFormat="1" ht="16.5" customHeight="1">
      <c r="B88" s="39"/>
      <c r="C88" s="40"/>
      <c r="D88" s="40"/>
      <c r="E88" s="69" t="str">
        <f>E9</f>
        <v xml:space="preserve">D.1.1 - Architektonicko - stavební řešení </v>
      </c>
      <c r="F88" s="40"/>
      <c r="G88" s="40"/>
      <c r="H88" s="40"/>
      <c r="I88" s="134"/>
      <c r="J88" s="40"/>
      <c r="K88" s="40"/>
      <c r="L88" s="44"/>
    </row>
    <row r="89" s="1" customFormat="1" ht="6.96" customHeight="1">
      <c r="B89" s="39"/>
      <c r="C89" s="40"/>
      <c r="D89" s="40"/>
      <c r="E89" s="40"/>
      <c r="F89" s="40"/>
      <c r="G89" s="40"/>
      <c r="H89" s="40"/>
      <c r="I89" s="134"/>
      <c r="J89" s="40"/>
      <c r="K89" s="40"/>
      <c r="L89" s="44"/>
    </row>
    <row r="90" s="1" customFormat="1" ht="12" customHeight="1">
      <c r="B90" s="39"/>
      <c r="C90" s="32" t="s">
        <v>22</v>
      </c>
      <c r="D90" s="40"/>
      <c r="E90" s="40"/>
      <c r="F90" s="27" t="str">
        <f>F12</f>
        <v xml:space="preserve"> </v>
      </c>
      <c r="G90" s="40"/>
      <c r="H90" s="40"/>
      <c r="I90" s="137" t="s">
        <v>24</v>
      </c>
      <c r="J90" s="72" t="str">
        <f>IF(J12="","",J12)</f>
        <v>3. 4. 2019</v>
      </c>
      <c r="K90" s="40"/>
      <c r="L90" s="44"/>
    </row>
    <row r="91" s="1" customFormat="1" ht="6.96" customHeight="1">
      <c r="B91" s="39"/>
      <c r="C91" s="40"/>
      <c r="D91" s="40"/>
      <c r="E91" s="40"/>
      <c r="F91" s="40"/>
      <c r="G91" s="40"/>
      <c r="H91" s="40"/>
      <c r="I91" s="134"/>
      <c r="J91" s="40"/>
      <c r="K91" s="40"/>
      <c r="L91" s="44"/>
    </row>
    <row r="92" s="1" customFormat="1" ht="15.15" customHeight="1">
      <c r="B92" s="39"/>
      <c r="C92" s="32" t="s">
        <v>30</v>
      </c>
      <c r="D92" s="40"/>
      <c r="E92" s="40"/>
      <c r="F92" s="27" t="str">
        <f>E15</f>
        <v xml:space="preserve"> </v>
      </c>
      <c r="G92" s="40"/>
      <c r="H92" s="40"/>
      <c r="I92" s="137" t="s">
        <v>36</v>
      </c>
      <c r="J92" s="37" t="str">
        <f>E21</f>
        <v xml:space="preserve">Jorgos Jerakas </v>
      </c>
      <c r="K92" s="40"/>
      <c r="L92" s="44"/>
    </row>
    <row r="93" s="1" customFormat="1" ht="15.15" customHeight="1">
      <c r="B93" s="39"/>
      <c r="C93" s="32" t="s">
        <v>34</v>
      </c>
      <c r="D93" s="40"/>
      <c r="E93" s="40"/>
      <c r="F93" s="27" t="str">
        <f>IF(E18="","",E18)</f>
        <v>Vyplň údaj</v>
      </c>
      <c r="G93" s="40"/>
      <c r="H93" s="40"/>
      <c r="I93" s="137" t="s">
        <v>40</v>
      </c>
      <c r="J93" s="37" t="str">
        <f>E24</f>
        <v xml:space="preserve">Lenka Jerakasová </v>
      </c>
      <c r="K93" s="40"/>
      <c r="L93" s="44"/>
    </row>
    <row r="94" s="1" customFormat="1" ht="10.32" customHeight="1">
      <c r="B94" s="39"/>
      <c r="C94" s="40"/>
      <c r="D94" s="40"/>
      <c r="E94" s="40"/>
      <c r="F94" s="40"/>
      <c r="G94" s="40"/>
      <c r="H94" s="40"/>
      <c r="I94" s="134"/>
      <c r="J94" s="40"/>
      <c r="K94" s="40"/>
      <c r="L94" s="44"/>
    </row>
    <row r="95" s="10" customFormat="1" ht="29.28" customHeight="1">
      <c r="B95" s="186"/>
      <c r="C95" s="187" t="s">
        <v>106</v>
      </c>
      <c r="D95" s="188" t="s">
        <v>65</v>
      </c>
      <c r="E95" s="188" t="s">
        <v>61</v>
      </c>
      <c r="F95" s="188" t="s">
        <v>62</v>
      </c>
      <c r="G95" s="188" t="s">
        <v>107</v>
      </c>
      <c r="H95" s="188" t="s">
        <v>108</v>
      </c>
      <c r="I95" s="189" t="s">
        <v>109</v>
      </c>
      <c r="J95" s="188" t="s">
        <v>99</v>
      </c>
      <c r="K95" s="190" t="s">
        <v>110</v>
      </c>
      <c r="L95" s="191"/>
      <c r="M95" s="92" t="s">
        <v>32</v>
      </c>
      <c r="N95" s="93" t="s">
        <v>50</v>
      </c>
      <c r="O95" s="93" t="s">
        <v>111</v>
      </c>
      <c r="P95" s="93" t="s">
        <v>112</v>
      </c>
      <c r="Q95" s="93" t="s">
        <v>113</v>
      </c>
      <c r="R95" s="93" t="s">
        <v>114</v>
      </c>
      <c r="S95" s="93" t="s">
        <v>115</v>
      </c>
      <c r="T95" s="94" t="s">
        <v>116</v>
      </c>
    </row>
    <row r="96" s="1" customFormat="1" ht="22.8" customHeight="1">
      <c r="B96" s="39"/>
      <c r="C96" s="99" t="s">
        <v>117</v>
      </c>
      <c r="D96" s="40"/>
      <c r="E96" s="40"/>
      <c r="F96" s="40"/>
      <c r="G96" s="40"/>
      <c r="H96" s="40"/>
      <c r="I96" s="134"/>
      <c r="J96" s="192">
        <f>BK96</f>
        <v>0</v>
      </c>
      <c r="K96" s="40"/>
      <c r="L96" s="44"/>
      <c r="M96" s="95"/>
      <c r="N96" s="96"/>
      <c r="O96" s="96"/>
      <c r="P96" s="193">
        <f>P97+P172+P360</f>
        <v>0</v>
      </c>
      <c r="Q96" s="96"/>
      <c r="R96" s="193">
        <f>R97+R172+R360</f>
        <v>50.749573460000008</v>
      </c>
      <c r="S96" s="96"/>
      <c r="T96" s="194">
        <f>T97+T172+T360</f>
        <v>37.78026088</v>
      </c>
      <c r="AT96" s="17" t="s">
        <v>79</v>
      </c>
      <c r="AU96" s="17" t="s">
        <v>100</v>
      </c>
      <c r="BK96" s="195">
        <f>BK97+BK172+BK360</f>
        <v>0</v>
      </c>
    </row>
    <row r="97" s="11" customFormat="1" ht="25.92" customHeight="1">
      <c r="B97" s="196"/>
      <c r="C97" s="197"/>
      <c r="D97" s="198" t="s">
        <v>79</v>
      </c>
      <c r="E97" s="199" t="s">
        <v>170</v>
      </c>
      <c r="F97" s="199" t="s">
        <v>171</v>
      </c>
      <c r="G97" s="197"/>
      <c r="H97" s="197"/>
      <c r="I97" s="200"/>
      <c r="J97" s="201">
        <f>BK97</f>
        <v>0</v>
      </c>
      <c r="K97" s="197"/>
      <c r="L97" s="202"/>
      <c r="M97" s="203"/>
      <c r="N97" s="204"/>
      <c r="O97" s="204"/>
      <c r="P97" s="205">
        <f>P98+P108+P138+P159+P169</f>
        <v>0</v>
      </c>
      <c r="Q97" s="204"/>
      <c r="R97" s="205">
        <f>R98+R108+R138+R159+R169</f>
        <v>31.931447400000003</v>
      </c>
      <c r="S97" s="204"/>
      <c r="T97" s="206">
        <f>T98+T108+T138+T159+T169</f>
        <v>11.542967000000001</v>
      </c>
      <c r="AR97" s="207" t="s">
        <v>21</v>
      </c>
      <c r="AT97" s="208" t="s">
        <v>79</v>
      </c>
      <c r="AU97" s="208" t="s">
        <v>80</v>
      </c>
      <c r="AY97" s="207" t="s">
        <v>121</v>
      </c>
      <c r="BK97" s="209">
        <f>BK98+BK108+BK138+BK159+BK169</f>
        <v>0</v>
      </c>
    </row>
    <row r="98" s="11" customFormat="1" ht="22.8" customHeight="1">
      <c r="B98" s="196"/>
      <c r="C98" s="197"/>
      <c r="D98" s="198" t="s">
        <v>79</v>
      </c>
      <c r="E98" s="210" t="s">
        <v>147</v>
      </c>
      <c r="F98" s="210" t="s">
        <v>172</v>
      </c>
      <c r="G98" s="197"/>
      <c r="H98" s="197"/>
      <c r="I98" s="200"/>
      <c r="J98" s="211">
        <f>BK98</f>
        <v>0</v>
      </c>
      <c r="K98" s="197"/>
      <c r="L98" s="202"/>
      <c r="M98" s="203"/>
      <c r="N98" s="204"/>
      <c r="O98" s="204"/>
      <c r="P98" s="205">
        <f>SUM(P99:P107)</f>
        <v>0</v>
      </c>
      <c r="Q98" s="204"/>
      <c r="R98" s="205">
        <f>SUM(R99:R107)</f>
        <v>3.0660832</v>
      </c>
      <c r="S98" s="204"/>
      <c r="T98" s="206">
        <f>SUM(T99:T107)</f>
        <v>0</v>
      </c>
      <c r="AR98" s="207" t="s">
        <v>21</v>
      </c>
      <c r="AT98" s="208" t="s">
        <v>79</v>
      </c>
      <c r="AU98" s="208" t="s">
        <v>21</v>
      </c>
      <c r="AY98" s="207" t="s">
        <v>121</v>
      </c>
      <c r="BK98" s="209">
        <f>SUM(BK99:BK107)</f>
        <v>0</v>
      </c>
    </row>
    <row r="99" s="1" customFormat="1" ht="24" customHeight="1">
      <c r="B99" s="39"/>
      <c r="C99" s="212" t="s">
        <v>21</v>
      </c>
      <c r="D99" s="212" t="s">
        <v>125</v>
      </c>
      <c r="E99" s="213" t="s">
        <v>173</v>
      </c>
      <c r="F99" s="214" t="s">
        <v>174</v>
      </c>
      <c r="G99" s="215" t="s">
        <v>175</v>
      </c>
      <c r="H99" s="216">
        <v>44.090000000000003</v>
      </c>
      <c r="I99" s="217"/>
      <c r="J99" s="218">
        <f>ROUND(I99*H99,2)</f>
        <v>0</v>
      </c>
      <c r="K99" s="214" t="s">
        <v>129</v>
      </c>
      <c r="L99" s="44"/>
      <c r="M99" s="219" t="s">
        <v>32</v>
      </c>
      <c r="N99" s="220" t="s">
        <v>51</v>
      </c>
      <c r="O99" s="84"/>
      <c r="P99" s="221">
        <f>O99*H99</f>
        <v>0</v>
      </c>
      <c r="Q99" s="221">
        <v>0.069169999999999995</v>
      </c>
      <c r="R99" s="221">
        <f>Q99*H99</f>
        <v>3.0497052999999998</v>
      </c>
      <c r="S99" s="221">
        <v>0</v>
      </c>
      <c r="T99" s="222">
        <f>S99*H99</f>
        <v>0</v>
      </c>
      <c r="AR99" s="223" t="s">
        <v>124</v>
      </c>
      <c r="AT99" s="223" t="s">
        <v>125</v>
      </c>
      <c r="AU99" s="223" t="s">
        <v>89</v>
      </c>
      <c r="AY99" s="17" t="s">
        <v>121</v>
      </c>
      <c r="BE99" s="224">
        <f>IF(N99="základní",J99,0)</f>
        <v>0</v>
      </c>
      <c r="BF99" s="224">
        <f>IF(N99="snížená",J99,0)</f>
        <v>0</v>
      </c>
      <c r="BG99" s="224">
        <f>IF(N99="zákl. přenesená",J99,0)</f>
        <v>0</v>
      </c>
      <c r="BH99" s="224">
        <f>IF(N99="sníž. přenesená",J99,0)</f>
        <v>0</v>
      </c>
      <c r="BI99" s="224">
        <f>IF(N99="nulová",J99,0)</f>
        <v>0</v>
      </c>
      <c r="BJ99" s="17" t="s">
        <v>21</v>
      </c>
      <c r="BK99" s="224">
        <f>ROUND(I99*H99,2)</f>
        <v>0</v>
      </c>
      <c r="BL99" s="17" t="s">
        <v>124</v>
      </c>
      <c r="BM99" s="223" t="s">
        <v>176</v>
      </c>
    </row>
    <row r="100" s="12" customFormat="1">
      <c r="B100" s="232"/>
      <c r="C100" s="233"/>
      <c r="D100" s="234" t="s">
        <v>177</v>
      </c>
      <c r="E100" s="235" t="s">
        <v>32</v>
      </c>
      <c r="F100" s="236" t="s">
        <v>178</v>
      </c>
      <c r="G100" s="233"/>
      <c r="H100" s="235" t="s">
        <v>32</v>
      </c>
      <c r="I100" s="237"/>
      <c r="J100" s="233"/>
      <c r="K100" s="233"/>
      <c r="L100" s="238"/>
      <c r="M100" s="239"/>
      <c r="N100" s="240"/>
      <c r="O100" s="240"/>
      <c r="P100" s="240"/>
      <c r="Q100" s="240"/>
      <c r="R100" s="240"/>
      <c r="S100" s="240"/>
      <c r="T100" s="241"/>
      <c r="AT100" s="242" t="s">
        <v>177</v>
      </c>
      <c r="AU100" s="242" t="s">
        <v>89</v>
      </c>
      <c r="AV100" s="12" t="s">
        <v>21</v>
      </c>
      <c r="AW100" s="12" t="s">
        <v>39</v>
      </c>
      <c r="AX100" s="12" t="s">
        <v>80</v>
      </c>
      <c r="AY100" s="242" t="s">
        <v>121</v>
      </c>
    </row>
    <row r="101" s="13" customFormat="1">
      <c r="B101" s="243"/>
      <c r="C101" s="244"/>
      <c r="D101" s="234" t="s">
        <v>177</v>
      </c>
      <c r="E101" s="245" t="s">
        <v>32</v>
      </c>
      <c r="F101" s="246" t="s">
        <v>179</v>
      </c>
      <c r="G101" s="244"/>
      <c r="H101" s="247">
        <v>8.3900000000000006</v>
      </c>
      <c r="I101" s="248"/>
      <c r="J101" s="244"/>
      <c r="K101" s="244"/>
      <c r="L101" s="249"/>
      <c r="M101" s="250"/>
      <c r="N101" s="251"/>
      <c r="O101" s="251"/>
      <c r="P101" s="251"/>
      <c r="Q101" s="251"/>
      <c r="R101" s="251"/>
      <c r="S101" s="251"/>
      <c r="T101" s="252"/>
      <c r="AT101" s="253" t="s">
        <v>177</v>
      </c>
      <c r="AU101" s="253" t="s">
        <v>89</v>
      </c>
      <c r="AV101" s="13" t="s">
        <v>89</v>
      </c>
      <c r="AW101" s="13" t="s">
        <v>39</v>
      </c>
      <c r="AX101" s="13" t="s">
        <v>80</v>
      </c>
      <c r="AY101" s="253" t="s">
        <v>121</v>
      </c>
    </row>
    <row r="102" s="12" customFormat="1">
      <c r="B102" s="232"/>
      <c r="C102" s="233"/>
      <c r="D102" s="234" t="s">
        <v>177</v>
      </c>
      <c r="E102" s="235" t="s">
        <v>32</v>
      </c>
      <c r="F102" s="236" t="s">
        <v>180</v>
      </c>
      <c r="G102" s="233"/>
      <c r="H102" s="235" t="s">
        <v>32</v>
      </c>
      <c r="I102" s="237"/>
      <c r="J102" s="233"/>
      <c r="K102" s="233"/>
      <c r="L102" s="238"/>
      <c r="M102" s="239"/>
      <c r="N102" s="240"/>
      <c r="O102" s="240"/>
      <c r="P102" s="240"/>
      <c r="Q102" s="240"/>
      <c r="R102" s="240"/>
      <c r="S102" s="240"/>
      <c r="T102" s="241"/>
      <c r="AT102" s="242" t="s">
        <v>177</v>
      </c>
      <c r="AU102" s="242" t="s">
        <v>89</v>
      </c>
      <c r="AV102" s="12" t="s">
        <v>21</v>
      </c>
      <c r="AW102" s="12" t="s">
        <v>39</v>
      </c>
      <c r="AX102" s="12" t="s">
        <v>80</v>
      </c>
      <c r="AY102" s="242" t="s">
        <v>121</v>
      </c>
    </row>
    <row r="103" s="13" customFormat="1">
      <c r="B103" s="243"/>
      <c r="C103" s="244"/>
      <c r="D103" s="234" t="s">
        <v>177</v>
      </c>
      <c r="E103" s="245" t="s">
        <v>32</v>
      </c>
      <c r="F103" s="246" t="s">
        <v>181</v>
      </c>
      <c r="G103" s="244"/>
      <c r="H103" s="247">
        <v>35.700000000000003</v>
      </c>
      <c r="I103" s="248"/>
      <c r="J103" s="244"/>
      <c r="K103" s="244"/>
      <c r="L103" s="249"/>
      <c r="M103" s="250"/>
      <c r="N103" s="251"/>
      <c r="O103" s="251"/>
      <c r="P103" s="251"/>
      <c r="Q103" s="251"/>
      <c r="R103" s="251"/>
      <c r="S103" s="251"/>
      <c r="T103" s="252"/>
      <c r="AT103" s="253" t="s">
        <v>177</v>
      </c>
      <c r="AU103" s="253" t="s">
        <v>89</v>
      </c>
      <c r="AV103" s="13" t="s">
        <v>89</v>
      </c>
      <c r="AW103" s="13" t="s">
        <v>39</v>
      </c>
      <c r="AX103" s="13" t="s">
        <v>80</v>
      </c>
      <c r="AY103" s="253" t="s">
        <v>121</v>
      </c>
    </row>
    <row r="104" s="14" customFormat="1">
      <c r="B104" s="254"/>
      <c r="C104" s="255"/>
      <c r="D104" s="234" t="s">
        <v>177</v>
      </c>
      <c r="E104" s="256" t="s">
        <v>32</v>
      </c>
      <c r="F104" s="257" t="s">
        <v>182</v>
      </c>
      <c r="G104" s="255"/>
      <c r="H104" s="258">
        <v>44.090000000000003</v>
      </c>
      <c r="I104" s="259"/>
      <c r="J104" s="255"/>
      <c r="K104" s="255"/>
      <c r="L104" s="260"/>
      <c r="M104" s="261"/>
      <c r="N104" s="262"/>
      <c r="O104" s="262"/>
      <c r="P104" s="262"/>
      <c r="Q104" s="262"/>
      <c r="R104" s="262"/>
      <c r="S104" s="262"/>
      <c r="T104" s="263"/>
      <c r="AT104" s="264" t="s">
        <v>177</v>
      </c>
      <c r="AU104" s="264" t="s">
        <v>89</v>
      </c>
      <c r="AV104" s="14" t="s">
        <v>124</v>
      </c>
      <c r="AW104" s="14" t="s">
        <v>39</v>
      </c>
      <c r="AX104" s="14" t="s">
        <v>21</v>
      </c>
      <c r="AY104" s="264" t="s">
        <v>121</v>
      </c>
    </row>
    <row r="105" s="1" customFormat="1" ht="16.5" customHeight="1">
      <c r="B105" s="39"/>
      <c r="C105" s="212" t="s">
        <v>89</v>
      </c>
      <c r="D105" s="212" t="s">
        <v>125</v>
      </c>
      <c r="E105" s="213" t="s">
        <v>183</v>
      </c>
      <c r="F105" s="214" t="s">
        <v>184</v>
      </c>
      <c r="G105" s="215" t="s">
        <v>175</v>
      </c>
      <c r="H105" s="216">
        <v>0.33000000000000002</v>
      </c>
      <c r="I105" s="217"/>
      <c r="J105" s="218">
        <f>ROUND(I105*H105,2)</f>
        <v>0</v>
      </c>
      <c r="K105" s="214" t="s">
        <v>32</v>
      </c>
      <c r="L105" s="44"/>
      <c r="M105" s="219" t="s">
        <v>32</v>
      </c>
      <c r="N105" s="220" t="s">
        <v>51</v>
      </c>
      <c r="O105" s="84"/>
      <c r="P105" s="221">
        <f>O105*H105</f>
        <v>0</v>
      </c>
      <c r="Q105" s="221">
        <v>0.049630000000000001</v>
      </c>
      <c r="R105" s="221">
        <f>Q105*H105</f>
        <v>0.016377900000000001</v>
      </c>
      <c r="S105" s="221">
        <v>0</v>
      </c>
      <c r="T105" s="222">
        <f>S105*H105</f>
        <v>0</v>
      </c>
      <c r="AR105" s="223" t="s">
        <v>124</v>
      </c>
      <c r="AT105" s="223" t="s">
        <v>125</v>
      </c>
      <c r="AU105" s="223" t="s">
        <v>89</v>
      </c>
      <c r="AY105" s="17" t="s">
        <v>121</v>
      </c>
      <c r="BE105" s="224">
        <f>IF(N105="základní",J105,0)</f>
        <v>0</v>
      </c>
      <c r="BF105" s="224">
        <f>IF(N105="snížená",J105,0)</f>
        <v>0</v>
      </c>
      <c r="BG105" s="224">
        <f>IF(N105="zákl. přenesená",J105,0)</f>
        <v>0</v>
      </c>
      <c r="BH105" s="224">
        <f>IF(N105="sníž. přenesená",J105,0)</f>
        <v>0</v>
      </c>
      <c r="BI105" s="224">
        <f>IF(N105="nulová",J105,0)</f>
        <v>0</v>
      </c>
      <c r="BJ105" s="17" t="s">
        <v>21</v>
      </c>
      <c r="BK105" s="224">
        <f>ROUND(I105*H105,2)</f>
        <v>0</v>
      </c>
      <c r="BL105" s="17" t="s">
        <v>124</v>
      </c>
      <c r="BM105" s="223" t="s">
        <v>185</v>
      </c>
    </row>
    <row r="106" s="13" customFormat="1">
      <c r="B106" s="243"/>
      <c r="C106" s="244"/>
      <c r="D106" s="234" t="s">
        <v>177</v>
      </c>
      <c r="E106" s="245" t="s">
        <v>32</v>
      </c>
      <c r="F106" s="246" t="s">
        <v>186</v>
      </c>
      <c r="G106" s="244"/>
      <c r="H106" s="247">
        <v>0.33000000000000002</v>
      </c>
      <c r="I106" s="248"/>
      <c r="J106" s="244"/>
      <c r="K106" s="244"/>
      <c r="L106" s="249"/>
      <c r="M106" s="250"/>
      <c r="N106" s="251"/>
      <c r="O106" s="251"/>
      <c r="P106" s="251"/>
      <c r="Q106" s="251"/>
      <c r="R106" s="251"/>
      <c r="S106" s="251"/>
      <c r="T106" s="252"/>
      <c r="AT106" s="253" t="s">
        <v>177</v>
      </c>
      <c r="AU106" s="253" t="s">
        <v>89</v>
      </c>
      <c r="AV106" s="13" t="s">
        <v>89</v>
      </c>
      <c r="AW106" s="13" t="s">
        <v>39</v>
      </c>
      <c r="AX106" s="13" t="s">
        <v>80</v>
      </c>
      <c r="AY106" s="253" t="s">
        <v>121</v>
      </c>
    </row>
    <row r="107" s="14" customFormat="1">
      <c r="B107" s="254"/>
      <c r="C107" s="255"/>
      <c r="D107" s="234" t="s">
        <v>177</v>
      </c>
      <c r="E107" s="256" t="s">
        <v>32</v>
      </c>
      <c r="F107" s="257" t="s">
        <v>182</v>
      </c>
      <c r="G107" s="255"/>
      <c r="H107" s="258">
        <v>0.33000000000000002</v>
      </c>
      <c r="I107" s="259"/>
      <c r="J107" s="255"/>
      <c r="K107" s="255"/>
      <c r="L107" s="260"/>
      <c r="M107" s="261"/>
      <c r="N107" s="262"/>
      <c r="O107" s="262"/>
      <c r="P107" s="262"/>
      <c r="Q107" s="262"/>
      <c r="R107" s="262"/>
      <c r="S107" s="262"/>
      <c r="T107" s="263"/>
      <c r="AT107" s="264" t="s">
        <v>177</v>
      </c>
      <c r="AU107" s="264" t="s">
        <v>89</v>
      </c>
      <c r="AV107" s="14" t="s">
        <v>124</v>
      </c>
      <c r="AW107" s="14" t="s">
        <v>39</v>
      </c>
      <c r="AX107" s="14" t="s">
        <v>21</v>
      </c>
      <c r="AY107" s="264" t="s">
        <v>121</v>
      </c>
    </row>
    <row r="108" s="11" customFormat="1" ht="22.8" customHeight="1">
      <c r="B108" s="196"/>
      <c r="C108" s="197"/>
      <c r="D108" s="198" t="s">
        <v>79</v>
      </c>
      <c r="E108" s="210" t="s">
        <v>187</v>
      </c>
      <c r="F108" s="210" t="s">
        <v>188</v>
      </c>
      <c r="G108" s="197"/>
      <c r="H108" s="197"/>
      <c r="I108" s="200"/>
      <c r="J108" s="211">
        <f>BK108</f>
        <v>0</v>
      </c>
      <c r="K108" s="197"/>
      <c r="L108" s="202"/>
      <c r="M108" s="203"/>
      <c r="N108" s="204"/>
      <c r="O108" s="204"/>
      <c r="P108" s="205">
        <f>SUM(P109:P137)</f>
        <v>0</v>
      </c>
      <c r="Q108" s="204"/>
      <c r="R108" s="205">
        <f>SUM(R109:R137)</f>
        <v>28.6404642</v>
      </c>
      <c r="S108" s="204"/>
      <c r="T108" s="206">
        <f>SUM(T109:T137)</f>
        <v>0</v>
      </c>
      <c r="AR108" s="207" t="s">
        <v>21</v>
      </c>
      <c r="AT108" s="208" t="s">
        <v>79</v>
      </c>
      <c r="AU108" s="208" t="s">
        <v>21</v>
      </c>
      <c r="AY108" s="207" t="s">
        <v>121</v>
      </c>
      <c r="BK108" s="209">
        <f>SUM(BK109:BK137)</f>
        <v>0</v>
      </c>
    </row>
    <row r="109" s="1" customFormat="1" ht="24" customHeight="1">
      <c r="B109" s="39"/>
      <c r="C109" s="212" t="s">
        <v>147</v>
      </c>
      <c r="D109" s="212" t="s">
        <v>125</v>
      </c>
      <c r="E109" s="213" t="s">
        <v>189</v>
      </c>
      <c r="F109" s="214" t="s">
        <v>190</v>
      </c>
      <c r="G109" s="215" t="s">
        <v>175</v>
      </c>
      <c r="H109" s="216">
        <v>245.80000000000001</v>
      </c>
      <c r="I109" s="217"/>
      <c r="J109" s="218">
        <f>ROUND(I109*H109,2)</f>
        <v>0</v>
      </c>
      <c r="K109" s="214" t="s">
        <v>129</v>
      </c>
      <c r="L109" s="44"/>
      <c r="M109" s="219" t="s">
        <v>32</v>
      </c>
      <c r="N109" s="220" t="s">
        <v>51</v>
      </c>
      <c r="O109" s="84"/>
      <c r="P109" s="221">
        <f>O109*H109</f>
        <v>0</v>
      </c>
      <c r="Q109" s="221">
        <v>0.0043800000000000002</v>
      </c>
      <c r="R109" s="221">
        <f>Q109*H109</f>
        <v>1.0766040000000001</v>
      </c>
      <c r="S109" s="221">
        <v>0</v>
      </c>
      <c r="T109" s="222">
        <f>S109*H109</f>
        <v>0</v>
      </c>
      <c r="AR109" s="223" t="s">
        <v>124</v>
      </c>
      <c r="AT109" s="223" t="s">
        <v>125</v>
      </c>
      <c r="AU109" s="223" t="s">
        <v>89</v>
      </c>
      <c r="AY109" s="17" t="s">
        <v>121</v>
      </c>
      <c r="BE109" s="224">
        <f>IF(N109="základní",J109,0)</f>
        <v>0</v>
      </c>
      <c r="BF109" s="224">
        <f>IF(N109="snížená",J109,0)</f>
        <v>0</v>
      </c>
      <c r="BG109" s="224">
        <f>IF(N109="zákl. přenesená",J109,0)</f>
        <v>0</v>
      </c>
      <c r="BH109" s="224">
        <f>IF(N109="sníž. přenesená",J109,0)</f>
        <v>0</v>
      </c>
      <c r="BI109" s="224">
        <f>IF(N109="nulová",J109,0)</f>
        <v>0</v>
      </c>
      <c r="BJ109" s="17" t="s">
        <v>21</v>
      </c>
      <c r="BK109" s="224">
        <f>ROUND(I109*H109,2)</f>
        <v>0</v>
      </c>
      <c r="BL109" s="17" t="s">
        <v>124</v>
      </c>
      <c r="BM109" s="223" t="s">
        <v>191</v>
      </c>
    </row>
    <row r="110" s="1" customFormat="1">
      <c r="B110" s="39"/>
      <c r="C110" s="40"/>
      <c r="D110" s="234" t="s">
        <v>192</v>
      </c>
      <c r="E110" s="40"/>
      <c r="F110" s="265" t="s">
        <v>193</v>
      </c>
      <c r="G110" s="40"/>
      <c r="H110" s="40"/>
      <c r="I110" s="134"/>
      <c r="J110" s="40"/>
      <c r="K110" s="40"/>
      <c r="L110" s="44"/>
      <c r="M110" s="266"/>
      <c r="N110" s="84"/>
      <c r="O110" s="84"/>
      <c r="P110" s="84"/>
      <c r="Q110" s="84"/>
      <c r="R110" s="84"/>
      <c r="S110" s="84"/>
      <c r="T110" s="85"/>
      <c r="AT110" s="17" t="s">
        <v>192</v>
      </c>
      <c r="AU110" s="17" t="s">
        <v>89</v>
      </c>
    </row>
    <row r="111" s="13" customFormat="1">
      <c r="B111" s="243"/>
      <c r="C111" s="244"/>
      <c r="D111" s="234" t="s">
        <v>177</v>
      </c>
      <c r="E111" s="245" t="s">
        <v>32</v>
      </c>
      <c r="F111" s="246" t="s">
        <v>194</v>
      </c>
      <c r="G111" s="244"/>
      <c r="H111" s="247">
        <v>245.80000000000001</v>
      </c>
      <c r="I111" s="248"/>
      <c r="J111" s="244"/>
      <c r="K111" s="244"/>
      <c r="L111" s="249"/>
      <c r="M111" s="250"/>
      <c r="N111" s="251"/>
      <c r="O111" s="251"/>
      <c r="P111" s="251"/>
      <c r="Q111" s="251"/>
      <c r="R111" s="251"/>
      <c r="S111" s="251"/>
      <c r="T111" s="252"/>
      <c r="AT111" s="253" t="s">
        <v>177</v>
      </c>
      <c r="AU111" s="253" t="s">
        <v>89</v>
      </c>
      <c r="AV111" s="13" t="s">
        <v>89</v>
      </c>
      <c r="AW111" s="13" t="s">
        <v>39</v>
      </c>
      <c r="AX111" s="13" t="s">
        <v>21</v>
      </c>
      <c r="AY111" s="253" t="s">
        <v>121</v>
      </c>
    </row>
    <row r="112" s="1" customFormat="1" ht="24" customHeight="1">
      <c r="B112" s="39"/>
      <c r="C112" s="212" t="s">
        <v>124</v>
      </c>
      <c r="D112" s="212" t="s">
        <v>125</v>
      </c>
      <c r="E112" s="213" t="s">
        <v>195</v>
      </c>
      <c r="F112" s="214" t="s">
        <v>196</v>
      </c>
      <c r="G112" s="215" t="s">
        <v>175</v>
      </c>
      <c r="H112" s="216">
        <v>245.80000000000001</v>
      </c>
      <c r="I112" s="217"/>
      <c r="J112" s="218">
        <f>ROUND(I112*H112,2)</f>
        <v>0</v>
      </c>
      <c r="K112" s="214" t="s">
        <v>129</v>
      </c>
      <c r="L112" s="44"/>
      <c r="M112" s="219" t="s">
        <v>32</v>
      </c>
      <c r="N112" s="220" t="s">
        <v>51</v>
      </c>
      <c r="O112" s="84"/>
      <c r="P112" s="221">
        <f>O112*H112</f>
        <v>0</v>
      </c>
      <c r="Q112" s="221">
        <v>0.013129999999999999</v>
      </c>
      <c r="R112" s="221">
        <f>Q112*H112</f>
        <v>3.2273540000000001</v>
      </c>
      <c r="S112" s="221">
        <v>0</v>
      </c>
      <c r="T112" s="222">
        <f>S112*H112</f>
        <v>0</v>
      </c>
      <c r="AR112" s="223" t="s">
        <v>124</v>
      </c>
      <c r="AT112" s="223" t="s">
        <v>125</v>
      </c>
      <c r="AU112" s="223" t="s">
        <v>89</v>
      </c>
      <c r="AY112" s="17" t="s">
        <v>121</v>
      </c>
      <c r="BE112" s="224">
        <f>IF(N112="základní",J112,0)</f>
        <v>0</v>
      </c>
      <c r="BF112" s="224">
        <f>IF(N112="snížená",J112,0)</f>
        <v>0</v>
      </c>
      <c r="BG112" s="224">
        <f>IF(N112="zákl. přenesená",J112,0)</f>
        <v>0</v>
      </c>
      <c r="BH112" s="224">
        <f>IF(N112="sníž. přenesená",J112,0)</f>
        <v>0</v>
      </c>
      <c r="BI112" s="224">
        <f>IF(N112="nulová",J112,0)</f>
        <v>0</v>
      </c>
      <c r="BJ112" s="17" t="s">
        <v>21</v>
      </c>
      <c r="BK112" s="224">
        <f>ROUND(I112*H112,2)</f>
        <v>0</v>
      </c>
      <c r="BL112" s="17" t="s">
        <v>124</v>
      </c>
      <c r="BM112" s="223" t="s">
        <v>197</v>
      </c>
    </row>
    <row r="113" s="1" customFormat="1">
      <c r="B113" s="39"/>
      <c r="C113" s="40"/>
      <c r="D113" s="234" t="s">
        <v>192</v>
      </c>
      <c r="E113" s="40"/>
      <c r="F113" s="265" t="s">
        <v>198</v>
      </c>
      <c r="G113" s="40"/>
      <c r="H113" s="40"/>
      <c r="I113" s="134"/>
      <c r="J113" s="40"/>
      <c r="K113" s="40"/>
      <c r="L113" s="44"/>
      <c r="M113" s="266"/>
      <c r="N113" s="84"/>
      <c r="O113" s="84"/>
      <c r="P113" s="84"/>
      <c r="Q113" s="84"/>
      <c r="R113" s="84"/>
      <c r="S113" s="84"/>
      <c r="T113" s="85"/>
      <c r="AT113" s="17" t="s">
        <v>192</v>
      </c>
      <c r="AU113" s="17" t="s">
        <v>89</v>
      </c>
    </row>
    <row r="114" s="1" customFormat="1" ht="16.5" customHeight="1">
      <c r="B114" s="39"/>
      <c r="C114" s="212" t="s">
        <v>120</v>
      </c>
      <c r="D114" s="212" t="s">
        <v>125</v>
      </c>
      <c r="E114" s="213" t="s">
        <v>199</v>
      </c>
      <c r="F114" s="214" t="s">
        <v>200</v>
      </c>
      <c r="G114" s="215" t="s">
        <v>175</v>
      </c>
      <c r="H114" s="216">
        <v>402.69999999999999</v>
      </c>
      <c r="I114" s="217"/>
      <c r="J114" s="218">
        <f>ROUND(I114*H114,2)</f>
        <v>0</v>
      </c>
      <c r="K114" s="214" t="s">
        <v>129</v>
      </c>
      <c r="L114" s="44"/>
      <c r="M114" s="219" t="s">
        <v>32</v>
      </c>
      <c r="N114" s="220" t="s">
        <v>51</v>
      </c>
      <c r="O114" s="84"/>
      <c r="P114" s="221">
        <f>O114*H114</f>
        <v>0</v>
      </c>
      <c r="Q114" s="221">
        <v>0.020480000000000002</v>
      </c>
      <c r="R114" s="221">
        <f>Q114*H114</f>
        <v>8.2472960000000004</v>
      </c>
      <c r="S114" s="221">
        <v>0</v>
      </c>
      <c r="T114" s="222">
        <f>S114*H114</f>
        <v>0</v>
      </c>
      <c r="AR114" s="223" t="s">
        <v>124</v>
      </c>
      <c r="AT114" s="223" t="s">
        <v>125</v>
      </c>
      <c r="AU114" s="223" t="s">
        <v>89</v>
      </c>
      <c r="AY114" s="17" t="s">
        <v>121</v>
      </c>
      <c r="BE114" s="224">
        <f>IF(N114="základní",J114,0)</f>
        <v>0</v>
      </c>
      <c r="BF114" s="224">
        <f>IF(N114="snížená",J114,0)</f>
        <v>0</v>
      </c>
      <c r="BG114" s="224">
        <f>IF(N114="zákl. přenesená",J114,0)</f>
        <v>0</v>
      </c>
      <c r="BH114" s="224">
        <f>IF(N114="sníž. přenesená",J114,0)</f>
        <v>0</v>
      </c>
      <c r="BI114" s="224">
        <f>IF(N114="nulová",J114,0)</f>
        <v>0</v>
      </c>
      <c r="BJ114" s="17" t="s">
        <v>21</v>
      </c>
      <c r="BK114" s="224">
        <f>ROUND(I114*H114,2)</f>
        <v>0</v>
      </c>
      <c r="BL114" s="17" t="s">
        <v>124</v>
      </c>
      <c r="BM114" s="223" t="s">
        <v>201</v>
      </c>
    </row>
    <row r="115" s="1" customFormat="1">
      <c r="B115" s="39"/>
      <c r="C115" s="40"/>
      <c r="D115" s="234" t="s">
        <v>192</v>
      </c>
      <c r="E115" s="40"/>
      <c r="F115" s="265" t="s">
        <v>202</v>
      </c>
      <c r="G115" s="40"/>
      <c r="H115" s="40"/>
      <c r="I115" s="134"/>
      <c r="J115" s="40"/>
      <c r="K115" s="40"/>
      <c r="L115" s="44"/>
      <c r="M115" s="266"/>
      <c r="N115" s="84"/>
      <c r="O115" s="84"/>
      <c r="P115" s="84"/>
      <c r="Q115" s="84"/>
      <c r="R115" s="84"/>
      <c r="S115" s="84"/>
      <c r="T115" s="85"/>
      <c r="AT115" s="17" t="s">
        <v>192</v>
      </c>
      <c r="AU115" s="17" t="s">
        <v>89</v>
      </c>
    </row>
    <row r="116" s="1" customFormat="1" ht="24" customHeight="1">
      <c r="B116" s="39"/>
      <c r="C116" s="212" t="s">
        <v>187</v>
      </c>
      <c r="D116" s="212" t="s">
        <v>125</v>
      </c>
      <c r="E116" s="213" t="s">
        <v>203</v>
      </c>
      <c r="F116" s="214" t="s">
        <v>204</v>
      </c>
      <c r="G116" s="215" t="s">
        <v>175</v>
      </c>
      <c r="H116" s="216">
        <v>427.97500000000002</v>
      </c>
      <c r="I116" s="217"/>
      <c r="J116" s="218">
        <f>ROUND(I116*H116,2)</f>
        <v>0</v>
      </c>
      <c r="K116" s="214" t="s">
        <v>129</v>
      </c>
      <c r="L116" s="44"/>
      <c r="M116" s="219" t="s">
        <v>32</v>
      </c>
      <c r="N116" s="220" t="s">
        <v>51</v>
      </c>
      <c r="O116" s="84"/>
      <c r="P116" s="221">
        <f>O116*H116</f>
        <v>0</v>
      </c>
      <c r="Q116" s="221">
        <v>0.0043800000000000002</v>
      </c>
      <c r="R116" s="221">
        <f>Q116*H116</f>
        <v>1.8745305000000001</v>
      </c>
      <c r="S116" s="221">
        <v>0</v>
      </c>
      <c r="T116" s="222">
        <f>S116*H116</f>
        <v>0</v>
      </c>
      <c r="AR116" s="223" t="s">
        <v>124</v>
      </c>
      <c r="AT116" s="223" t="s">
        <v>125</v>
      </c>
      <c r="AU116" s="223" t="s">
        <v>89</v>
      </c>
      <c r="AY116" s="17" t="s">
        <v>121</v>
      </c>
      <c r="BE116" s="224">
        <f>IF(N116="základní",J116,0)</f>
        <v>0</v>
      </c>
      <c r="BF116" s="224">
        <f>IF(N116="snížená",J116,0)</f>
        <v>0</v>
      </c>
      <c r="BG116" s="224">
        <f>IF(N116="zákl. přenesená",J116,0)</f>
        <v>0</v>
      </c>
      <c r="BH116" s="224">
        <f>IF(N116="sníž. přenesená",J116,0)</f>
        <v>0</v>
      </c>
      <c r="BI116" s="224">
        <f>IF(N116="nulová",J116,0)</f>
        <v>0</v>
      </c>
      <c r="BJ116" s="17" t="s">
        <v>21</v>
      </c>
      <c r="BK116" s="224">
        <f>ROUND(I116*H116,2)</f>
        <v>0</v>
      </c>
      <c r="BL116" s="17" t="s">
        <v>124</v>
      </c>
      <c r="BM116" s="223" t="s">
        <v>205</v>
      </c>
    </row>
    <row r="117" s="1" customFormat="1">
      <c r="B117" s="39"/>
      <c r="C117" s="40"/>
      <c r="D117" s="234" t="s">
        <v>192</v>
      </c>
      <c r="E117" s="40"/>
      <c r="F117" s="265" t="s">
        <v>193</v>
      </c>
      <c r="G117" s="40"/>
      <c r="H117" s="40"/>
      <c r="I117" s="134"/>
      <c r="J117" s="40"/>
      <c r="K117" s="40"/>
      <c r="L117" s="44"/>
      <c r="M117" s="266"/>
      <c r="N117" s="84"/>
      <c r="O117" s="84"/>
      <c r="P117" s="84"/>
      <c r="Q117" s="84"/>
      <c r="R117" s="84"/>
      <c r="S117" s="84"/>
      <c r="T117" s="85"/>
      <c r="AT117" s="17" t="s">
        <v>192</v>
      </c>
      <c r="AU117" s="17" t="s">
        <v>89</v>
      </c>
    </row>
    <row r="118" s="1" customFormat="1" ht="24" customHeight="1">
      <c r="B118" s="39"/>
      <c r="C118" s="212" t="s">
        <v>206</v>
      </c>
      <c r="D118" s="212" t="s">
        <v>125</v>
      </c>
      <c r="E118" s="213" t="s">
        <v>207</v>
      </c>
      <c r="F118" s="214" t="s">
        <v>208</v>
      </c>
      <c r="G118" s="215" t="s">
        <v>175</v>
      </c>
      <c r="H118" s="216">
        <v>427.97500000000002</v>
      </c>
      <c r="I118" s="217"/>
      <c r="J118" s="218">
        <f>ROUND(I118*H118,2)</f>
        <v>0</v>
      </c>
      <c r="K118" s="214" t="s">
        <v>129</v>
      </c>
      <c r="L118" s="44"/>
      <c r="M118" s="219" t="s">
        <v>32</v>
      </c>
      <c r="N118" s="220" t="s">
        <v>51</v>
      </c>
      <c r="O118" s="84"/>
      <c r="P118" s="221">
        <f>O118*H118</f>
        <v>0</v>
      </c>
      <c r="Q118" s="221">
        <v>0.018380000000000001</v>
      </c>
      <c r="R118" s="221">
        <f>Q118*H118</f>
        <v>7.8661805000000005</v>
      </c>
      <c r="S118" s="221">
        <v>0</v>
      </c>
      <c r="T118" s="222">
        <f>S118*H118</f>
        <v>0</v>
      </c>
      <c r="AR118" s="223" t="s">
        <v>124</v>
      </c>
      <c r="AT118" s="223" t="s">
        <v>125</v>
      </c>
      <c r="AU118" s="223" t="s">
        <v>89</v>
      </c>
      <c r="AY118" s="17" t="s">
        <v>121</v>
      </c>
      <c r="BE118" s="224">
        <f>IF(N118="základní",J118,0)</f>
        <v>0</v>
      </c>
      <c r="BF118" s="224">
        <f>IF(N118="snížená",J118,0)</f>
        <v>0</v>
      </c>
      <c r="BG118" s="224">
        <f>IF(N118="zákl. přenesená",J118,0)</f>
        <v>0</v>
      </c>
      <c r="BH118" s="224">
        <f>IF(N118="sníž. přenesená",J118,0)</f>
        <v>0</v>
      </c>
      <c r="BI118" s="224">
        <f>IF(N118="nulová",J118,0)</f>
        <v>0</v>
      </c>
      <c r="BJ118" s="17" t="s">
        <v>21</v>
      </c>
      <c r="BK118" s="224">
        <f>ROUND(I118*H118,2)</f>
        <v>0</v>
      </c>
      <c r="BL118" s="17" t="s">
        <v>124</v>
      </c>
      <c r="BM118" s="223" t="s">
        <v>209</v>
      </c>
    </row>
    <row r="119" s="1" customFormat="1">
      <c r="B119" s="39"/>
      <c r="C119" s="40"/>
      <c r="D119" s="234" t="s">
        <v>192</v>
      </c>
      <c r="E119" s="40"/>
      <c r="F119" s="265" t="s">
        <v>210</v>
      </c>
      <c r="G119" s="40"/>
      <c r="H119" s="40"/>
      <c r="I119" s="134"/>
      <c r="J119" s="40"/>
      <c r="K119" s="40"/>
      <c r="L119" s="44"/>
      <c r="M119" s="266"/>
      <c r="N119" s="84"/>
      <c r="O119" s="84"/>
      <c r="P119" s="84"/>
      <c r="Q119" s="84"/>
      <c r="R119" s="84"/>
      <c r="S119" s="84"/>
      <c r="T119" s="85"/>
      <c r="AT119" s="17" t="s">
        <v>192</v>
      </c>
      <c r="AU119" s="17" t="s">
        <v>89</v>
      </c>
    </row>
    <row r="120" s="12" customFormat="1">
      <c r="B120" s="232"/>
      <c r="C120" s="233"/>
      <c r="D120" s="234" t="s">
        <v>177</v>
      </c>
      <c r="E120" s="235" t="s">
        <v>32</v>
      </c>
      <c r="F120" s="236" t="s">
        <v>178</v>
      </c>
      <c r="G120" s="233"/>
      <c r="H120" s="235" t="s">
        <v>32</v>
      </c>
      <c r="I120" s="237"/>
      <c r="J120" s="233"/>
      <c r="K120" s="233"/>
      <c r="L120" s="238"/>
      <c r="M120" s="239"/>
      <c r="N120" s="240"/>
      <c r="O120" s="240"/>
      <c r="P120" s="240"/>
      <c r="Q120" s="240"/>
      <c r="R120" s="240"/>
      <c r="S120" s="240"/>
      <c r="T120" s="241"/>
      <c r="AT120" s="242" t="s">
        <v>177</v>
      </c>
      <c r="AU120" s="242" t="s">
        <v>89</v>
      </c>
      <c r="AV120" s="12" t="s">
        <v>21</v>
      </c>
      <c r="AW120" s="12" t="s">
        <v>39</v>
      </c>
      <c r="AX120" s="12" t="s">
        <v>80</v>
      </c>
      <c r="AY120" s="242" t="s">
        <v>121</v>
      </c>
    </row>
    <row r="121" s="13" customFormat="1">
      <c r="B121" s="243"/>
      <c r="C121" s="244"/>
      <c r="D121" s="234" t="s">
        <v>177</v>
      </c>
      <c r="E121" s="245" t="s">
        <v>32</v>
      </c>
      <c r="F121" s="246" t="s">
        <v>211</v>
      </c>
      <c r="G121" s="244"/>
      <c r="H121" s="247">
        <v>97.405000000000001</v>
      </c>
      <c r="I121" s="248"/>
      <c r="J121" s="244"/>
      <c r="K121" s="244"/>
      <c r="L121" s="249"/>
      <c r="M121" s="250"/>
      <c r="N121" s="251"/>
      <c r="O121" s="251"/>
      <c r="P121" s="251"/>
      <c r="Q121" s="251"/>
      <c r="R121" s="251"/>
      <c r="S121" s="251"/>
      <c r="T121" s="252"/>
      <c r="AT121" s="253" t="s">
        <v>177</v>
      </c>
      <c r="AU121" s="253" t="s">
        <v>89</v>
      </c>
      <c r="AV121" s="13" t="s">
        <v>89</v>
      </c>
      <c r="AW121" s="13" t="s">
        <v>39</v>
      </c>
      <c r="AX121" s="13" t="s">
        <v>80</v>
      </c>
      <c r="AY121" s="253" t="s">
        <v>121</v>
      </c>
    </row>
    <row r="122" s="13" customFormat="1">
      <c r="B122" s="243"/>
      <c r="C122" s="244"/>
      <c r="D122" s="234" t="s">
        <v>177</v>
      </c>
      <c r="E122" s="245" t="s">
        <v>32</v>
      </c>
      <c r="F122" s="246" t="s">
        <v>212</v>
      </c>
      <c r="G122" s="244"/>
      <c r="H122" s="247">
        <v>48.909999999999997</v>
      </c>
      <c r="I122" s="248"/>
      <c r="J122" s="244"/>
      <c r="K122" s="244"/>
      <c r="L122" s="249"/>
      <c r="M122" s="250"/>
      <c r="N122" s="251"/>
      <c r="O122" s="251"/>
      <c r="P122" s="251"/>
      <c r="Q122" s="251"/>
      <c r="R122" s="251"/>
      <c r="S122" s="251"/>
      <c r="T122" s="252"/>
      <c r="AT122" s="253" t="s">
        <v>177</v>
      </c>
      <c r="AU122" s="253" t="s">
        <v>89</v>
      </c>
      <c r="AV122" s="13" t="s">
        <v>89</v>
      </c>
      <c r="AW122" s="13" t="s">
        <v>39</v>
      </c>
      <c r="AX122" s="13" t="s">
        <v>80</v>
      </c>
      <c r="AY122" s="253" t="s">
        <v>121</v>
      </c>
    </row>
    <row r="123" s="12" customFormat="1">
      <c r="B123" s="232"/>
      <c r="C123" s="233"/>
      <c r="D123" s="234" t="s">
        <v>177</v>
      </c>
      <c r="E123" s="235" t="s">
        <v>32</v>
      </c>
      <c r="F123" s="236" t="s">
        <v>180</v>
      </c>
      <c r="G123" s="233"/>
      <c r="H123" s="235" t="s">
        <v>32</v>
      </c>
      <c r="I123" s="237"/>
      <c r="J123" s="233"/>
      <c r="K123" s="233"/>
      <c r="L123" s="238"/>
      <c r="M123" s="239"/>
      <c r="N123" s="240"/>
      <c r="O123" s="240"/>
      <c r="P123" s="240"/>
      <c r="Q123" s="240"/>
      <c r="R123" s="240"/>
      <c r="S123" s="240"/>
      <c r="T123" s="241"/>
      <c r="AT123" s="242" t="s">
        <v>177</v>
      </c>
      <c r="AU123" s="242" t="s">
        <v>89</v>
      </c>
      <c r="AV123" s="12" t="s">
        <v>21</v>
      </c>
      <c r="AW123" s="12" t="s">
        <v>39</v>
      </c>
      <c r="AX123" s="12" t="s">
        <v>80</v>
      </c>
      <c r="AY123" s="242" t="s">
        <v>121</v>
      </c>
    </row>
    <row r="124" s="13" customFormat="1">
      <c r="B124" s="243"/>
      <c r="C124" s="244"/>
      <c r="D124" s="234" t="s">
        <v>177</v>
      </c>
      <c r="E124" s="245" t="s">
        <v>32</v>
      </c>
      <c r="F124" s="246" t="s">
        <v>213</v>
      </c>
      <c r="G124" s="244"/>
      <c r="H124" s="247">
        <v>221.21000000000001</v>
      </c>
      <c r="I124" s="248"/>
      <c r="J124" s="244"/>
      <c r="K124" s="244"/>
      <c r="L124" s="249"/>
      <c r="M124" s="250"/>
      <c r="N124" s="251"/>
      <c r="O124" s="251"/>
      <c r="P124" s="251"/>
      <c r="Q124" s="251"/>
      <c r="R124" s="251"/>
      <c r="S124" s="251"/>
      <c r="T124" s="252"/>
      <c r="AT124" s="253" t="s">
        <v>177</v>
      </c>
      <c r="AU124" s="253" t="s">
        <v>89</v>
      </c>
      <c r="AV124" s="13" t="s">
        <v>89</v>
      </c>
      <c r="AW124" s="13" t="s">
        <v>39</v>
      </c>
      <c r="AX124" s="13" t="s">
        <v>80</v>
      </c>
      <c r="AY124" s="253" t="s">
        <v>121</v>
      </c>
    </row>
    <row r="125" s="13" customFormat="1">
      <c r="B125" s="243"/>
      <c r="C125" s="244"/>
      <c r="D125" s="234" t="s">
        <v>177</v>
      </c>
      <c r="E125" s="245" t="s">
        <v>32</v>
      </c>
      <c r="F125" s="246" t="s">
        <v>214</v>
      </c>
      <c r="G125" s="244"/>
      <c r="H125" s="247">
        <v>39.390000000000001</v>
      </c>
      <c r="I125" s="248"/>
      <c r="J125" s="244"/>
      <c r="K125" s="244"/>
      <c r="L125" s="249"/>
      <c r="M125" s="250"/>
      <c r="N125" s="251"/>
      <c r="O125" s="251"/>
      <c r="P125" s="251"/>
      <c r="Q125" s="251"/>
      <c r="R125" s="251"/>
      <c r="S125" s="251"/>
      <c r="T125" s="252"/>
      <c r="AT125" s="253" t="s">
        <v>177</v>
      </c>
      <c r="AU125" s="253" t="s">
        <v>89</v>
      </c>
      <c r="AV125" s="13" t="s">
        <v>89</v>
      </c>
      <c r="AW125" s="13" t="s">
        <v>39</v>
      </c>
      <c r="AX125" s="13" t="s">
        <v>80</v>
      </c>
      <c r="AY125" s="253" t="s">
        <v>121</v>
      </c>
    </row>
    <row r="126" s="13" customFormat="1">
      <c r="B126" s="243"/>
      <c r="C126" s="244"/>
      <c r="D126" s="234" t="s">
        <v>177</v>
      </c>
      <c r="E126" s="245" t="s">
        <v>32</v>
      </c>
      <c r="F126" s="246" t="s">
        <v>215</v>
      </c>
      <c r="G126" s="244"/>
      <c r="H126" s="247">
        <v>21.059999999999999</v>
      </c>
      <c r="I126" s="248"/>
      <c r="J126" s="244"/>
      <c r="K126" s="244"/>
      <c r="L126" s="249"/>
      <c r="M126" s="250"/>
      <c r="N126" s="251"/>
      <c r="O126" s="251"/>
      <c r="P126" s="251"/>
      <c r="Q126" s="251"/>
      <c r="R126" s="251"/>
      <c r="S126" s="251"/>
      <c r="T126" s="252"/>
      <c r="AT126" s="253" t="s">
        <v>177</v>
      </c>
      <c r="AU126" s="253" t="s">
        <v>89</v>
      </c>
      <c r="AV126" s="13" t="s">
        <v>89</v>
      </c>
      <c r="AW126" s="13" t="s">
        <v>39</v>
      </c>
      <c r="AX126" s="13" t="s">
        <v>80</v>
      </c>
      <c r="AY126" s="253" t="s">
        <v>121</v>
      </c>
    </row>
    <row r="127" s="14" customFormat="1">
      <c r="B127" s="254"/>
      <c r="C127" s="255"/>
      <c r="D127" s="234" t="s">
        <v>177</v>
      </c>
      <c r="E127" s="256" t="s">
        <v>32</v>
      </c>
      <c r="F127" s="257" t="s">
        <v>182</v>
      </c>
      <c r="G127" s="255"/>
      <c r="H127" s="258">
        <v>427.97500000000002</v>
      </c>
      <c r="I127" s="259"/>
      <c r="J127" s="255"/>
      <c r="K127" s="255"/>
      <c r="L127" s="260"/>
      <c r="M127" s="261"/>
      <c r="N127" s="262"/>
      <c r="O127" s="262"/>
      <c r="P127" s="262"/>
      <c r="Q127" s="262"/>
      <c r="R127" s="262"/>
      <c r="S127" s="262"/>
      <c r="T127" s="263"/>
      <c r="AT127" s="264" t="s">
        <v>177</v>
      </c>
      <c r="AU127" s="264" t="s">
        <v>89</v>
      </c>
      <c r="AV127" s="14" t="s">
        <v>124</v>
      </c>
      <c r="AW127" s="14" t="s">
        <v>39</v>
      </c>
      <c r="AX127" s="14" t="s">
        <v>21</v>
      </c>
      <c r="AY127" s="264" t="s">
        <v>121</v>
      </c>
    </row>
    <row r="128" s="1" customFormat="1" ht="16.5" customHeight="1">
      <c r="B128" s="39"/>
      <c r="C128" s="212" t="s">
        <v>216</v>
      </c>
      <c r="D128" s="212" t="s">
        <v>125</v>
      </c>
      <c r="E128" s="213" t="s">
        <v>217</v>
      </c>
      <c r="F128" s="214" t="s">
        <v>218</v>
      </c>
      <c r="G128" s="215" t="s">
        <v>175</v>
      </c>
      <c r="H128" s="216">
        <v>146.24000000000001</v>
      </c>
      <c r="I128" s="217"/>
      <c r="J128" s="218">
        <f>ROUND(I128*H128,2)</f>
        <v>0</v>
      </c>
      <c r="K128" s="214" t="s">
        <v>129</v>
      </c>
      <c r="L128" s="44"/>
      <c r="M128" s="219" t="s">
        <v>32</v>
      </c>
      <c r="N128" s="220" t="s">
        <v>51</v>
      </c>
      <c r="O128" s="84"/>
      <c r="P128" s="221">
        <f>O128*H128</f>
        <v>0</v>
      </c>
      <c r="Q128" s="221">
        <v>0.033579999999999999</v>
      </c>
      <c r="R128" s="221">
        <f>Q128*H128</f>
        <v>4.9107392000000001</v>
      </c>
      <c r="S128" s="221">
        <v>0</v>
      </c>
      <c r="T128" s="222">
        <f>S128*H128</f>
        <v>0</v>
      </c>
      <c r="AR128" s="223" t="s">
        <v>124</v>
      </c>
      <c r="AT128" s="223" t="s">
        <v>125</v>
      </c>
      <c r="AU128" s="223" t="s">
        <v>89</v>
      </c>
      <c r="AY128" s="17" t="s">
        <v>121</v>
      </c>
      <c r="BE128" s="224">
        <f>IF(N128="základní",J128,0)</f>
        <v>0</v>
      </c>
      <c r="BF128" s="224">
        <f>IF(N128="snížená",J128,0)</f>
        <v>0</v>
      </c>
      <c r="BG128" s="224">
        <f>IF(N128="zákl. přenesená",J128,0)</f>
        <v>0</v>
      </c>
      <c r="BH128" s="224">
        <f>IF(N128="sníž. přenesená",J128,0)</f>
        <v>0</v>
      </c>
      <c r="BI128" s="224">
        <f>IF(N128="nulová",J128,0)</f>
        <v>0</v>
      </c>
      <c r="BJ128" s="17" t="s">
        <v>21</v>
      </c>
      <c r="BK128" s="224">
        <f>ROUND(I128*H128,2)</f>
        <v>0</v>
      </c>
      <c r="BL128" s="17" t="s">
        <v>124</v>
      </c>
      <c r="BM128" s="223" t="s">
        <v>219</v>
      </c>
    </row>
    <row r="129" s="1" customFormat="1">
      <c r="B129" s="39"/>
      <c r="C129" s="40"/>
      <c r="D129" s="234" t="s">
        <v>192</v>
      </c>
      <c r="E129" s="40"/>
      <c r="F129" s="265" t="s">
        <v>220</v>
      </c>
      <c r="G129" s="40"/>
      <c r="H129" s="40"/>
      <c r="I129" s="134"/>
      <c r="J129" s="40"/>
      <c r="K129" s="40"/>
      <c r="L129" s="44"/>
      <c r="M129" s="266"/>
      <c r="N129" s="84"/>
      <c r="O129" s="84"/>
      <c r="P129" s="84"/>
      <c r="Q129" s="84"/>
      <c r="R129" s="84"/>
      <c r="S129" s="84"/>
      <c r="T129" s="85"/>
      <c r="AT129" s="17" t="s">
        <v>192</v>
      </c>
      <c r="AU129" s="17" t="s">
        <v>89</v>
      </c>
    </row>
    <row r="130" s="13" customFormat="1">
      <c r="B130" s="243"/>
      <c r="C130" s="244"/>
      <c r="D130" s="234" t="s">
        <v>177</v>
      </c>
      <c r="E130" s="245" t="s">
        <v>32</v>
      </c>
      <c r="F130" s="246" t="s">
        <v>221</v>
      </c>
      <c r="G130" s="244"/>
      <c r="H130" s="247">
        <v>131.03999999999999</v>
      </c>
      <c r="I130" s="248"/>
      <c r="J130" s="244"/>
      <c r="K130" s="244"/>
      <c r="L130" s="249"/>
      <c r="M130" s="250"/>
      <c r="N130" s="251"/>
      <c r="O130" s="251"/>
      <c r="P130" s="251"/>
      <c r="Q130" s="251"/>
      <c r="R130" s="251"/>
      <c r="S130" s="251"/>
      <c r="T130" s="252"/>
      <c r="AT130" s="253" t="s">
        <v>177</v>
      </c>
      <c r="AU130" s="253" t="s">
        <v>89</v>
      </c>
      <c r="AV130" s="13" t="s">
        <v>89</v>
      </c>
      <c r="AW130" s="13" t="s">
        <v>39</v>
      </c>
      <c r="AX130" s="13" t="s">
        <v>80</v>
      </c>
      <c r="AY130" s="253" t="s">
        <v>121</v>
      </c>
    </row>
    <row r="131" s="13" customFormat="1">
      <c r="B131" s="243"/>
      <c r="C131" s="244"/>
      <c r="D131" s="234" t="s">
        <v>177</v>
      </c>
      <c r="E131" s="245" t="s">
        <v>32</v>
      </c>
      <c r="F131" s="246" t="s">
        <v>222</v>
      </c>
      <c r="G131" s="244"/>
      <c r="H131" s="247">
        <v>10.880000000000001</v>
      </c>
      <c r="I131" s="248"/>
      <c r="J131" s="244"/>
      <c r="K131" s="244"/>
      <c r="L131" s="249"/>
      <c r="M131" s="250"/>
      <c r="N131" s="251"/>
      <c r="O131" s="251"/>
      <c r="P131" s="251"/>
      <c r="Q131" s="251"/>
      <c r="R131" s="251"/>
      <c r="S131" s="251"/>
      <c r="T131" s="252"/>
      <c r="AT131" s="253" t="s">
        <v>177</v>
      </c>
      <c r="AU131" s="253" t="s">
        <v>89</v>
      </c>
      <c r="AV131" s="13" t="s">
        <v>89</v>
      </c>
      <c r="AW131" s="13" t="s">
        <v>39</v>
      </c>
      <c r="AX131" s="13" t="s">
        <v>80</v>
      </c>
      <c r="AY131" s="253" t="s">
        <v>121</v>
      </c>
    </row>
    <row r="132" s="13" customFormat="1">
      <c r="B132" s="243"/>
      <c r="C132" s="244"/>
      <c r="D132" s="234" t="s">
        <v>177</v>
      </c>
      <c r="E132" s="245" t="s">
        <v>32</v>
      </c>
      <c r="F132" s="246" t="s">
        <v>223</v>
      </c>
      <c r="G132" s="244"/>
      <c r="H132" s="247">
        <v>4.3200000000000003</v>
      </c>
      <c r="I132" s="248"/>
      <c r="J132" s="244"/>
      <c r="K132" s="244"/>
      <c r="L132" s="249"/>
      <c r="M132" s="250"/>
      <c r="N132" s="251"/>
      <c r="O132" s="251"/>
      <c r="P132" s="251"/>
      <c r="Q132" s="251"/>
      <c r="R132" s="251"/>
      <c r="S132" s="251"/>
      <c r="T132" s="252"/>
      <c r="AT132" s="253" t="s">
        <v>177</v>
      </c>
      <c r="AU132" s="253" t="s">
        <v>89</v>
      </c>
      <c r="AV132" s="13" t="s">
        <v>89</v>
      </c>
      <c r="AW132" s="13" t="s">
        <v>39</v>
      </c>
      <c r="AX132" s="13" t="s">
        <v>80</v>
      </c>
      <c r="AY132" s="253" t="s">
        <v>121</v>
      </c>
    </row>
    <row r="133" s="14" customFormat="1">
      <c r="B133" s="254"/>
      <c r="C133" s="255"/>
      <c r="D133" s="234" t="s">
        <v>177</v>
      </c>
      <c r="E133" s="256" t="s">
        <v>32</v>
      </c>
      <c r="F133" s="257" t="s">
        <v>182</v>
      </c>
      <c r="G133" s="255"/>
      <c r="H133" s="258">
        <v>146.24000000000001</v>
      </c>
      <c r="I133" s="259"/>
      <c r="J133" s="255"/>
      <c r="K133" s="255"/>
      <c r="L133" s="260"/>
      <c r="M133" s="261"/>
      <c r="N133" s="262"/>
      <c r="O133" s="262"/>
      <c r="P133" s="262"/>
      <c r="Q133" s="262"/>
      <c r="R133" s="262"/>
      <c r="S133" s="262"/>
      <c r="T133" s="263"/>
      <c r="AT133" s="264" t="s">
        <v>177</v>
      </c>
      <c r="AU133" s="264" t="s">
        <v>89</v>
      </c>
      <c r="AV133" s="14" t="s">
        <v>124</v>
      </c>
      <c r="AW133" s="14" t="s">
        <v>39</v>
      </c>
      <c r="AX133" s="14" t="s">
        <v>21</v>
      </c>
      <c r="AY133" s="264" t="s">
        <v>121</v>
      </c>
    </row>
    <row r="134" s="1" customFormat="1" ht="24" customHeight="1">
      <c r="B134" s="39"/>
      <c r="C134" s="212" t="s">
        <v>224</v>
      </c>
      <c r="D134" s="212" t="s">
        <v>125</v>
      </c>
      <c r="E134" s="213" t="s">
        <v>225</v>
      </c>
      <c r="F134" s="214" t="s">
        <v>226</v>
      </c>
      <c r="G134" s="215" t="s">
        <v>227</v>
      </c>
      <c r="H134" s="216">
        <v>52</v>
      </c>
      <c r="I134" s="217"/>
      <c r="J134" s="218">
        <f>ROUND(I134*H134,2)</f>
        <v>0</v>
      </c>
      <c r="K134" s="214" t="s">
        <v>129</v>
      </c>
      <c r="L134" s="44"/>
      <c r="M134" s="219" t="s">
        <v>32</v>
      </c>
      <c r="N134" s="220" t="s">
        <v>51</v>
      </c>
      <c r="O134" s="84"/>
      <c r="P134" s="221">
        <f>O134*H134</f>
        <v>0</v>
      </c>
      <c r="Q134" s="221">
        <v>0.016979999999999999</v>
      </c>
      <c r="R134" s="221">
        <f>Q134*H134</f>
        <v>0.88295999999999997</v>
      </c>
      <c r="S134" s="221">
        <v>0</v>
      </c>
      <c r="T134" s="222">
        <f>S134*H134</f>
        <v>0</v>
      </c>
      <c r="AR134" s="223" t="s">
        <v>124</v>
      </c>
      <c r="AT134" s="223" t="s">
        <v>125</v>
      </c>
      <c r="AU134" s="223" t="s">
        <v>89</v>
      </c>
      <c r="AY134" s="17" t="s">
        <v>121</v>
      </c>
      <c r="BE134" s="224">
        <f>IF(N134="základní",J134,0)</f>
        <v>0</v>
      </c>
      <c r="BF134" s="224">
        <f>IF(N134="snížená",J134,0)</f>
        <v>0</v>
      </c>
      <c r="BG134" s="224">
        <f>IF(N134="zákl. přenesená",J134,0)</f>
        <v>0</v>
      </c>
      <c r="BH134" s="224">
        <f>IF(N134="sníž. přenesená",J134,0)</f>
        <v>0</v>
      </c>
      <c r="BI134" s="224">
        <f>IF(N134="nulová",J134,0)</f>
        <v>0</v>
      </c>
      <c r="BJ134" s="17" t="s">
        <v>21</v>
      </c>
      <c r="BK134" s="224">
        <f>ROUND(I134*H134,2)</f>
        <v>0</v>
      </c>
      <c r="BL134" s="17" t="s">
        <v>124</v>
      </c>
      <c r="BM134" s="223" t="s">
        <v>228</v>
      </c>
    </row>
    <row r="135" s="1" customFormat="1">
      <c r="B135" s="39"/>
      <c r="C135" s="40"/>
      <c r="D135" s="234" t="s">
        <v>192</v>
      </c>
      <c r="E135" s="40"/>
      <c r="F135" s="265" t="s">
        <v>229</v>
      </c>
      <c r="G135" s="40"/>
      <c r="H135" s="40"/>
      <c r="I135" s="134"/>
      <c r="J135" s="40"/>
      <c r="K135" s="40"/>
      <c r="L135" s="44"/>
      <c r="M135" s="266"/>
      <c r="N135" s="84"/>
      <c r="O135" s="84"/>
      <c r="P135" s="84"/>
      <c r="Q135" s="84"/>
      <c r="R135" s="84"/>
      <c r="S135" s="84"/>
      <c r="T135" s="85"/>
      <c r="AT135" s="17" t="s">
        <v>192</v>
      </c>
      <c r="AU135" s="17" t="s">
        <v>89</v>
      </c>
    </row>
    <row r="136" s="1" customFormat="1" ht="16.5" customHeight="1">
      <c r="B136" s="39"/>
      <c r="C136" s="267" t="s">
        <v>230</v>
      </c>
      <c r="D136" s="267" t="s">
        <v>231</v>
      </c>
      <c r="E136" s="268" t="s">
        <v>232</v>
      </c>
      <c r="F136" s="269" t="s">
        <v>233</v>
      </c>
      <c r="G136" s="270" t="s">
        <v>227</v>
      </c>
      <c r="H136" s="271">
        <v>18</v>
      </c>
      <c r="I136" s="272"/>
      <c r="J136" s="273">
        <f>ROUND(I136*H136,2)</f>
        <v>0</v>
      </c>
      <c r="K136" s="269" t="s">
        <v>129</v>
      </c>
      <c r="L136" s="274"/>
      <c r="M136" s="275" t="s">
        <v>32</v>
      </c>
      <c r="N136" s="276" t="s">
        <v>51</v>
      </c>
      <c r="O136" s="84"/>
      <c r="P136" s="221">
        <f>O136*H136</f>
        <v>0</v>
      </c>
      <c r="Q136" s="221">
        <v>0.010800000000000001</v>
      </c>
      <c r="R136" s="221">
        <f>Q136*H136</f>
        <v>0.19440000000000002</v>
      </c>
      <c r="S136" s="221">
        <v>0</v>
      </c>
      <c r="T136" s="222">
        <f>S136*H136</f>
        <v>0</v>
      </c>
      <c r="AR136" s="223" t="s">
        <v>216</v>
      </c>
      <c r="AT136" s="223" t="s">
        <v>231</v>
      </c>
      <c r="AU136" s="223" t="s">
        <v>89</v>
      </c>
      <c r="AY136" s="17" t="s">
        <v>121</v>
      </c>
      <c r="BE136" s="224">
        <f>IF(N136="základní",J136,0)</f>
        <v>0</v>
      </c>
      <c r="BF136" s="224">
        <f>IF(N136="snížená",J136,0)</f>
        <v>0</v>
      </c>
      <c r="BG136" s="224">
        <f>IF(N136="zákl. přenesená",J136,0)</f>
        <v>0</v>
      </c>
      <c r="BH136" s="224">
        <f>IF(N136="sníž. přenesená",J136,0)</f>
        <v>0</v>
      </c>
      <c r="BI136" s="224">
        <f>IF(N136="nulová",J136,0)</f>
        <v>0</v>
      </c>
      <c r="BJ136" s="17" t="s">
        <v>21</v>
      </c>
      <c r="BK136" s="224">
        <f>ROUND(I136*H136,2)</f>
        <v>0</v>
      </c>
      <c r="BL136" s="17" t="s">
        <v>124</v>
      </c>
      <c r="BM136" s="223" t="s">
        <v>234</v>
      </c>
    </row>
    <row r="137" s="1" customFormat="1" ht="16.5" customHeight="1">
      <c r="B137" s="39"/>
      <c r="C137" s="267" t="s">
        <v>235</v>
      </c>
      <c r="D137" s="267" t="s">
        <v>231</v>
      </c>
      <c r="E137" s="268" t="s">
        <v>236</v>
      </c>
      <c r="F137" s="269" t="s">
        <v>237</v>
      </c>
      <c r="G137" s="270" t="s">
        <v>227</v>
      </c>
      <c r="H137" s="271">
        <v>34</v>
      </c>
      <c r="I137" s="272"/>
      <c r="J137" s="273">
        <f>ROUND(I137*H137,2)</f>
        <v>0</v>
      </c>
      <c r="K137" s="269" t="s">
        <v>129</v>
      </c>
      <c r="L137" s="274"/>
      <c r="M137" s="275" t="s">
        <v>32</v>
      </c>
      <c r="N137" s="276" t="s">
        <v>51</v>
      </c>
      <c r="O137" s="84"/>
      <c r="P137" s="221">
        <f>O137*H137</f>
        <v>0</v>
      </c>
      <c r="Q137" s="221">
        <v>0.0106</v>
      </c>
      <c r="R137" s="221">
        <f>Q137*H137</f>
        <v>0.3604</v>
      </c>
      <c r="S137" s="221">
        <v>0</v>
      </c>
      <c r="T137" s="222">
        <f>S137*H137</f>
        <v>0</v>
      </c>
      <c r="AR137" s="223" t="s">
        <v>216</v>
      </c>
      <c r="AT137" s="223" t="s">
        <v>231</v>
      </c>
      <c r="AU137" s="223" t="s">
        <v>89</v>
      </c>
      <c r="AY137" s="17" t="s">
        <v>121</v>
      </c>
      <c r="BE137" s="224">
        <f>IF(N137="základní",J137,0)</f>
        <v>0</v>
      </c>
      <c r="BF137" s="224">
        <f>IF(N137="snížená",J137,0)</f>
        <v>0</v>
      </c>
      <c r="BG137" s="224">
        <f>IF(N137="zákl. přenesená",J137,0)</f>
        <v>0</v>
      </c>
      <c r="BH137" s="224">
        <f>IF(N137="sníž. přenesená",J137,0)</f>
        <v>0</v>
      </c>
      <c r="BI137" s="224">
        <f>IF(N137="nulová",J137,0)</f>
        <v>0</v>
      </c>
      <c r="BJ137" s="17" t="s">
        <v>21</v>
      </c>
      <c r="BK137" s="224">
        <f>ROUND(I137*H137,2)</f>
        <v>0</v>
      </c>
      <c r="BL137" s="17" t="s">
        <v>124</v>
      </c>
      <c r="BM137" s="223" t="s">
        <v>238</v>
      </c>
    </row>
    <row r="138" s="11" customFormat="1" ht="22.8" customHeight="1">
      <c r="B138" s="196"/>
      <c r="C138" s="197"/>
      <c r="D138" s="198" t="s">
        <v>79</v>
      </c>
      <c r="E138" s="210" t="s">
        <v>224</v>
      </c>
      <c r="F138" s="210" t="s">
        <v>239</v>
      </c>
      <c r="G138" s="197"/>
      <c r="H138" s="197"/>
      <c r="I138" s="200"/>
      <c r="J138" s="211">
        <f>BK138</f>
        <v>0</v>
      </c>
      <c r="K138" s="197"/>
      <c r="L138" s="202"/>
      <c r="M138" s="203"/>
      <c r="N138" s="204"/>
      <c r="O138" s="204"/>
      <c r="P138" s="205">
        <f>SUM(P139:P158)</f>
        <v>0</v>
      </c>
      <c r="Q138" s="204"/>
      <c r="R138" s="205">
        <f>SUM(R139:R158)</f>
        <v>0.22489999999999999</v>
      </c>
      <c r="S138" s="204"/>
      <c r="T138" s="206">
        <f>SUM(T139:T158)</f>
        <v>11.542967000000001</v>
      </c>
      <c r="AR138" s="207" t="s">
        <v>21</v>
      </c>
      <c r="AT138" s="208" t="s">
        <v>79</v>
      </c>
      <c r="AU138" s="208" t="s">
        <v>21</v>
      </c>
      <c r="AY138" s="207" t="s">
        <v>121</v>
      </c>
      <c r="BK138" s="209">
        <f>SUM(BK139:BK158)</f>
        <v>0</v>
      </c>
    </row>
    <row r="139" s="1" customFormat="1" ht="16.5" customHeight="1">
      <c r="B139" s="39"/>
      <c r="C139" s="212" t="s">
        <v>240</v>
      </c>
      <c r="D139" s="212" t="s">
        <v>125</v>
      </c>
      <c r="E139" s="213" t="s">
        <v>241</v>
      </c>
      <c r="F139" s="214" t="s">
        <v>242</v>
      </c>
      <c r="G139" s="215" t="s">
        <v>175</v>
      </c>
      <c r="H139" s="216">
        <v>504</v>
      </c>
      <c r="I139" s="217"/>
      <c r="J139" s="218">
        <f>ROUND(I139*H139,2)</f>
        <v>0</v>
      </c>
      <c r="K139" s="214" t="s">
        <v>129</v>
      </c>
      <c r="L139" s="44"/>
      <c r="M139" s="219" t="s">
        <v>32</v>
      </c>
      <c r="N139" s="220" t="s">
        <v>51</v>
      </c>
      <c r="O139" s="84"/>
      <c r="P139" s="221">
        <f>O139*H139</f>
        <v>0</v>
      </c>
      <c r="Q139" s="221">
        <v>0</v>
      </c>
      <c r="R139" s="221">
        <f>Q139*H139</f>
        <v>0</v>
      </c>
      <c r="S139" s="221">
        <v>0</v>
      </c>
      <c r="T139" s="222">
        <f>S139*H139</f>
        <v>0</v>
      </c>
      <c r="AR139" s="223" t="s">
        <v>124</v>
      </c>
      <c r="AT139" s="223" t="s">
        <v>125</v>
      </c>
      <c r="AU139" s="223" t="s">
        <v>89</v>
      </c>
      <c r="AY139" s="17" t="s">
        <v>121</v>
      </c>
      <c r="BE139" s="224">
        <f>IF(N139="základní",J139,0)</f>
        <v>0</v>
      </c>
      <c r="BF139" s="224">
        <f>IF(N139="snížená",J139,0)</f>
        <v>0</v>
      </c>
      <c r="BG139" s="224">
        <f>IF(N139="zákl. přenesená",J139,0)</f>
        <v>0</v>
      </c>
      <c r="BH139" s="224">
        <f>IF(N139="sníž. přenesená",J139,0)</f>
        <v>0</v>
      </c>
      <c r="BI139" s="224">
        <f>IF(N139="nulová",J139,0)</f>
        <v>0</v>
      </c>
      <c r="BJ139" s="17" t="s">
        <v>21</v>
      </c>
      <c r="BK139" s="224">
        <f>ROUND(I139*H139,2)</f>
        <v>0</v>
      </c>
      <c r="BL139" s="17" t="s">
        <v>124</v>
      </c>
      <c r="BM139" s="223" t="s">
        <v>243</v>
      </c>
    </row>
    <row r="140" s="1" customFormat="1">
      <c r="B140" s="39"/>
      <c r="C140" s="40"/>
      <c r="D140" s="234" t="s">
        <v>192</v>
      </c>
      <c r="E140" s="40"/>
      <c r="F140" s="265" t="s">
        <v>244</v>
      </c>
      <c r="G140" s="40"/>
      <c r="H140" s="40"/>
      <c r="I140" s="134"/>
      <c r="J140" s="40"/>
      <c r="K140" s="40"/>
      <c r="L140" s="44"/>
      <c r="M140" s="266"/>
      <c r="N140" s="84"/>
      <c r="O140" s="84"/>
      <c r="P140" s="84"/>
      <c r="Q140" s="84"/>
      <c r="R140" s="84"/>
      <c r="S140" s="84"/>
      <c r="T140" s="85"/>
      <c r="AT140" s="17" t="s">
        <v>192</v>
      </c>
      <c r="AU140" s="17" t="s">
        <v>89</v>
      </c>
    </row>
    <row r="141" s="13" customFormat="1">
      <c r="B141" s="243"/>
      <c r="C141" s="244"/>
      <c r="D141" s="234" t="s">
        <v>177</v>
      </c>
      <c r="E141" s="245" t="s">
        <v>32</v>
      </c>
      <c r="F141" s="246" t="s">
        <v>245</v>
      </c>
      <c r="G141" s="244"/>
      <c r="H141" s="247">
        <v>504</v>
      </c>
      <c r="I141" s="248"/>
      <c r="J141" s="244"/>
      <c r="K141" s="244"/>
      <c r="L141" s="249"/>
      <c r="M141" s="250"/>
      <c r="N141" s="251"/>
      <c r="O141" s="251"/>
      <c r="P141" s="251"/>
      <c r="Q141" s="251"/>
      <c r="R141" s="251"/>
      <c r="S141" s="251"/>
      <c r="T141" s="252"/>
      <c r="AT141" s="253" t="s">
        <v>177</v>
      </c>
      <c r="AU141" s="253" t="s">
        <v>89</v>
      </c>
      <c r="AV141" s="13" t="s">
        <v>89</v>
      </c>
      <c r="AW141" s="13" t="s">
        <v>39</v>
      </c>
      <c r="AX141" s="13" t="s">
        <v>21</v>
      </c>
      <c r="AY141" s="253" t="s">
        <v>121</v>
      </c>
    </row>
    <row r="142" s="1" customFormat="1" ht="16.5" customHeight="1">
      <c r="B142" s="39"/>
      <c r="C142" s="212" t="s">
        <v>246</v>
      </c>
      <c r="D142" s="212" t="s">
        <v>125</v>
      </c>
      <c r="E142" s="213" t="s">
        <v>247</v>
      </c>
      <c r="F142" s="214" t="s">
        <v>248</v>
      </c>
      <c r="G142" s="215" t="s">
        <v>175</v>
      </c>
      <c r="H142" s="216">
        <v>504</v>
      </c>
      <c r="I142" s="217"/>
      <c r="J142" s="218">
        <f>ROUND(I142*H142,2)</f>
        <v>0</v>
      </c>
      <c r="K142" s="214" t="s">
        <v>129</v>
      </c>
      <c r="L142" s="44"/>
      <c r="M142" s="219" t="s">
        <v>32</v>
      </c>
      <c r="N142" s="220" t="s">
        <v>51</v>
      </c>
      <c r="O142" s="84"/>
      <c r="P142" s="221">
        <f>O142*H142</f>
        <v>0</v>
      </c>
      <c r="Q142" s="221">
        <v>1.0000000000000001E-05</v>
      </c>
      <c r="R142" s="221">
        <f>Q142*H142</f>
        <v>0.0050400000000000002</v>
      </c>
      <c r="S142" s="221">
        <v>0</v>
      </c>
      <c r="T142" s="222">
        <f>S142*H142</f>
        <v>0</v>
      </c>
      <c r="AR142" s="223" t="s">
        <v>124</v>
      </c>
      <c r="AT142" s="223" t="s">
        <v>125</v>
      </c>
      <c r="AU142" s="223" t="s">
        <v>89</v>
      </c>
      <c r="AY142" s="17" t="s">
        <v>121</v>
      </c>
      <c r="BE142" s="224">
        <f>IF(N142="základní",J142,0)</f>
        <v>0</v>
      </c>
      <c r="BF142" s="224">
        <f>IF(N142="snížená",J142,0)</f>
        <v>0</v>
      </c>
      <c r="BG142" s="224">
        <f>IF(N142="zákl. přenesená",J142,0)</f>
        <v>0</v>
      </c>
      <c r="BH142" s="224">
        <f>IF(N142="sníž. přenesená",J142,0)</f>
        <v>0</v>
      </c>
      <c r="BI142" s="224">
        <f>IF(N142="nulová",J142,0)</f>
        <v>0</v>
      </c>
      <c r="BJ142" s="17" t="s">
        <v>21</v>
      </c>
      <c r="BK142" s="224">
        <f>ROUND(I142*H142,2)</f>
        <v>0</v>
      </c>
      <c r="BL142" s="17" t="s">
        <v>124</v>
      </c>
      <c r="BM142" s="223" t="s">
        <v>249</v>
      </c>
    </row>
    <row r="143" s="1" customFormat="1">
      <c r="B143" s="39"/>
      <c r="C143" s="40"/>
      <c r="D143" s="234" t="s">
        <v>192</v>
      </c>
      <c r="E143" s="40"/>
      <c r="F143" s="265" t="s">
        <v>250</v>
      </c>
      <c r="G143" s="40"/>
      <c r="H143" s="40"/>
      <c r="I143" s="134"/>
      <c r="J143" s="40"/>
      <c r="K143" s="40"/>
      <c r="L143" s="44"/>
      <c r="M143" s="266"/>
      <c r="N143" s="84"/>
      <c r="O143" s="84"/>
      <c r="P143" s="84"/>
      <c r="Q143" s="84"/>
      <c r="R143" s="84"/>
      <c r="S143" s="84"/>
      <c r="T143" s="85"/>
      <c r="AT143" s="17" t="s">
        <v>192</v>
      </c>
      <c r="AU143" s="17" t="s">
        <v>89</v>
      </c>
    </row>
    <row r="144" s="1" customFormat="1" ht="24" customHeight="1">
      <c r="B144" s="39"/>
      <c r="C144" s="212" t="s">
        <v>251</v>
      </c>
      <c r="D144" s="212" t="s">
        <v>125</v>
      </c>
      <c r="E144" s="213" t="s">
        <v>252</v>
      </c>
      <c r="F144" s="214" t="s">
        <v>253</v>
      </c>
      <c r="G144" s="215" t="s">
        <v>227</v>
      </c>
      <c r="H144" s="216">
        <v>2</v>
      </c>
      <c r="I144" s="217"/>
      <c r="J144" s="218">
        <f>ROUND(I144*H144,2)</f>
        <v>0</v>
      </c>
      <c r="K144" s="214" t="s">
        <v>129</v>
      </c>
      <c r="L144" s="44"/>
      <c r="M144" s="219" t="s">
        <v>32</v>
      </c>
      <c r="N144" s="220" t="s">
        <v>51</v>
      </c>
      <c r="O144" s="84"/>
      <c r="P144" s="221">
        <f>O144*H144</f>
        <v>0</v>
      </c>
      <c r="Q144" s="221">
        <v>0.045969999999999997</v>
      </c>
      <c r="R144" s="221">
        <f>Q144*H144</f>
        <v>0.091939999999999994</v>
      </c>
      <c r="S144" s="221">
        <v>0</v>
      </c>
      <c r="T144" s="222">
        <f>S144*H144</f>
        <v>0</v>
      </c>
      <c r="AR144" s="223" t="s">
        <v>124</v>
      </c>
      <c r="AT144" s="223" t="s">
        <v>125</v>
      </c>
      <c r="AU144" s="223" t="s">
        <v>89</v>
      </c>
      <c r="AY144" s="17" t="s">
        <v>121</v>
      </c>
      <c r="BE144" s="224">
        <f>IF(N144="základní",J144,0)</f>
        <v>0</v>
      </c>
      <c r="BF144" s="224">
        <f>IF(N144="snížená",J144,0)</f>
        <v>0</v>
      </c>
      <c r="BG144" s="224">
        <f>IF(N144="zákl. přenesená",J144,0)</f>
        <v>0</v>
      </c>
      <c r="BH144" s="224">
        <f>IF(N144="sníž. přenesená",J144,0)</f>
        <v>0</v>
      </c>
      <c r="BI144" s="224">
        <f>IF(N144="nulová",J144,0)</f>
        <v>0</v>
      </c>
      <c r="BJ144" s="17" t="s">
        <v>21</v>
      </c>
      <c r="BK144" s="224">
        <f>ROUND(I144*H144,2)</f>
        <v>0</v>
      </c>
      <c r="BL144" s="17" t="s">
        <v>124</v>
      </c>
      <c r="BM144" s="223" t="s">
        <v>254</v>
      </c>
    </row>
    <row r="145" s="1" customFormat="1">
      <c r="B145" s="39"/>
      <c r="C145" s="40"/>
      <c r="D145" s="234" t="s">
        <v>192</v>
      </c>
      <c r="E145" s="40"/>
      <c r="F145" s="265" t="s">
        <v>255</v>
      </c>
      <c r="G145" s="40"/>
      <c r="H145" s="40"/>
      <c r="I145" s="134"/>
      <c r="J145" s="40"/>
      <c r="K145" s="40"/>
      <c r="L145" s="44"/>
      <c r="M145" s="266"/>
      <c r="N145" s="84"/>
      <c r="O145" s="84"/>
      <c r="P145" s="84"/>
      <c r="Q145" s="84"/>
      <c r="R145" s="84"/>
      <c r="S145" s="84"/>
      <c r="T145" s="85"/>
      <c r="AT145" s="17" t="s">
        <v>192</v>
      </c>
      <c r="AU145" s="17" t="s">
        <v>89</v>
      </c>
    </row>
    <row r="146" s="1" customFormat="1" ht="16.5" customHeight="1">
      <c r="B146" s="39"/>
      <c r="C146" s="267" t="s">
        <v>8</v>
      </c>
      <c r="D146" s="267" t="s">
        <v>231</v>
      </c>
      <c r="E146" s="268" t="s">
        <v>256</v>
      </c>
      <c r="F146" s="269" t="s">
        <v>257</v>
      </c>
      <c r="G146" s="270" t="s">
        <v>227</v>
      </c>
      <c r="H146" s="271">
        <v>2</v>
      </c>
      <c r="I146" s="272"/>
      <c r="J146" s="273">
        <f>ROUND(I146*H146,2)</f>
        <v>0</v>
      </c>
      <c r="K146" s="269" t="s">
        <v>129</v>
      </c>
      <c r="L146" s="274"/>
      <c r="M146" s="275" t="s">
        <v>32</v>
      </c>
      <c r="N146" s="276" t="s">
        <v>51</v>
      </c>
      <c r="O146" s="84"/>
      <c r="P146" s="221">
        <f>O146*H146</f>
        <v>0</v>
      </c>
      <c r="Q146" s="221">
        <v>0.054600000000000003</v>
      </c>
      <c r="R146" s="221">
        <f>Q146*H146</f>
        <v>0.10920000000000001</v>
      </c>
      <c r="S146" s="221">
        <v>0</v>
      </c>
      <c r="T146" s="222">
        <f>S146*H146</f>
        <v>0</v>
      </c>
      <c r="AR146" s="223" t="s">
        <v>216</v>
      </c>
      <c r="AT146" s="223" t="s">
        <v>231</v>
      </c>
      <c r="AU146" s="223" t="s">
        <v>89</v>
      </c>
      <c r="AY146" s="17" t="s">
        <v>121</v>
      </c>
      <c r="BE146" s="224">
        <f>IF(N146="základní",J146,0)</f>
        <v>0</v>
      </c>
      <c r="BF146" s="224">
        <f>IF(N146="snížená",J146,0)</f>
        <v>0</v>
      </c>
      <c r="BG146" s="224">
        <f>IF(N146="zákl. přenesená",J146,0)</f>
        <v>0</v>
      </c>
      <c r="BH146" s="224">
        <f>IF(N146="sníž. přenesená",J146,0)</f>
        <v>0</v>
      </c>
      <c r="BI146" s="224">
        <f>IF(N146="nulová",J146,0)</f>
        <v>0</v>
      </c>
      <c r="BJ146" s="17" t="s">
        <v>21</v>
      </c>
      <c r="BK146" s="224">
        <f>ROUND(I146*H146,2)</f>
        <v>0</v>
      </c>
      <c r="BL146" s="17" t="s">
        <v>124</v>
      </c>
      <c r="BM146" s="223" t="s">
        <v>258</v>
      </c>
    </row>
    <row r="147" s="1" customFormat="1" ht="24" customHeight="1">
      <c r="B147" s="39"/>
      <c r="C147" s="212" t="s">
        <v>259</v>
      </c>
      <c r="D147" s="212" t="s">
        <v>125</v>
      </c>
      <c r="E147" s="213" t="s">
        <v>260</v>
      </c>
      <c r="F147" s="214" t="s">
        <v>261</v>
      </c>
      <c r="G147" s="215" t="s">
        <v>227</v>
      </c>
      <c r="H147" s="216">
        <v>2</v>
      </c>
      <c r="I147" s="217"/>
      <c r="J147" s="218">
        <f>ROUND(I147*H147,2)</f>
        <v>0</v>
      </c>
      <c r="K147" s="214" t="s">
        <v>129</v>
      </c>
      <c r="L147" s="44"/>
      <c r="M147" s="219" t="s">
        <v>32</v>
      </c>
      <c r="N147" s="220" t="s">
        <v>51</v>
      </c>
      <c r="O147" s="84"/>
      <c r="P147" s="221">
        <f>O147*H147</f>
        <v>0</v>
      </c>
      <c r="Q147" s="221">
        <v>0.0093600000000000003</v>
      </c>
      <c r="R147" s="221">
        <f>Q147*H147</f>
        <v>0.018720000000000001</v>
      </c>
      <c r="S147" s="221">
        <v>0</v>
      </c>
      <c r="T147" s="222">
        <f>S147*H147</f>
        <v>0</v>
      </c>
      <c r="AR147" s="223" t="s">
        <v>124</v>
      </c>
      <c r="AT147" s="223" t="s">
        <v>125</v>
      </c>
      <c r="AU147" s="223" t="s">
        <v>89</v>
      </c>
      <c r="AY147" s="17" t="s">
        <v>121</v>
      </c>
      <c r="BE147" s="224">
        <f>IF(N147="základní",J147,0)</f>
        <v>0</v>
      </c>
      <c r="BF147" s="224">
        <f>IF(N147="snížená",J147,0)</f>
        <v>0</v>
      </c>
      <c r="BG147" s="224">
        <f>IF(N147="zákl. přenesená",J147,0)</f>
        <v>0</v>
      </c>
      <c r="BH147" s="224">
        <f>IF(N147="sníž. přenesená",J147,0)</f>
        <v>0</v>
      </c>
      <c r="BI147" s="224">
        <f>IF(N147="nulová",J147,0)</f>
        <v>0</v>
      </c>
      <c r="BJ147" s="17" t="s">
        <v>21</v>
      </c>
      <c r="BK147" s="224">
        <f>ROUND(I147*H147,2)</f>
        <v>0</v>
      </c>
      <c r="BL147" s="17" t="s">
        <v>124</v>
      </c>
      <c r="BM147" s="223" t="s">
        <v>262</v>
      </c>
    </row>
    <row r="148" s="1" customFormat="1">
      <c r="B148" s="39"/>
      <c r="C148" s="40"/>
      <c r="D148" s="234" t="s">
        <v>192</v>
      </c>
      <c r="E148" s="40"/>
      <c r="F148" s="265" t="s">
        <v>263</v>
      </c>
      <c r="G148" s="40"/>
      <c r="H148" s="40"/>
      <c r="I148" s="134"/>
      <c r="J148" s="40"/>
      <c r="K148" s="40"/>
      <c r="L148" s="44"/>
      <c r="M148" s="266"/>
      <c r="N148" s="84"/>
      <c r="O148" s="84"/>
      <c r="P148" s="84"/>
      <c r="Q148" s="84"/>
      <c r="R148" s="84"/>
      <c r="S148" s="84"/>
      <c r="T148" s="85"/>
      <c r="AT148" s="17" t="s">
        <v>192</v>
      </c>
      <c r="AU148" s="17" t="s">
        <v>89</v>
      </c>
    </row>
    <row r="149" s="1" customFormat="1" ht="24" customHeight="1">
      <c r="B149" s="39"/>
      <c r="C149" s="212" t="s">
        <v>264</v>
      </c>
      <c r="D149" s="212" t="s">
        <v>125</v>
      </c>
      <c r="E149" s="213" t="s">
        <v>265</v>
      </c>
      <c r="F149" s="214" t="s">
        <v>266</v>
      </c>
      <c r="G149" s="215" t="s">
        <v>175</v>
      </c>
      <c r="H149" s="216">
        <v>43.997</v>
      </c>
      <c r="I149" s="217"/>
      <c r="J149" s="218">
        <f>ROUND(I149*H149,2)</f>
        <v>0</v>
      </c>
      <c r="K149" s="214" t="s">
        <v>129</v>
      </c>
      <c r="L149" s="44"/>
      <c r="M149" s="219" t="s">
        <v>32</v>
      </c>
      <c r="N149" s="220" t="s">
        <v>51</v>
      </c>
      <c r="O149" s="84"/>
      <c r="P149" s="221">
        <f>O149*H149</f>
        <v>0</v>
      </c>
      <c r="Q149" s="221">
        <v>0</v>
      </c>
      <c r="R149" s="221">
        <f>Q149*H149</f>
        <v>0</v>
      </c>
      <c r="S149" s="221">
        <v>0.13100000000000001</v>
      </c>
      <c r="T149" s="222">
        <f>S149*H149</f>
        <v>5.7636070000000004</v>
      </c>
      <c r="AR149" s="223" t="s">
        <v>124</v>
      </c>
      <c r="AT149" s="223" t="s">
        <v>125</v>
      </c>
      <c r="AU149" s="223" t="s">
        <v>89</v>
      </c>
      <c r="AY149" s="17" t="s">
        <v>121</v>
      </c>
      <c r="BE149" s="224">
        <f>IF(N149="základní",J149,0)</f>
        <v>0</v>
      </c>
      <c r="BF149" s="224">
        <f>IF(N149="snížená",J149,0)</f>
        <v>0</v>
      </c>
      <c r="BG149" s="224">
        <f>IF(N149="zákl. přenesená",J149,0)</f>
        <v>0</v>
      </c>
      <c r="BH149" s="224">
        <f>IF(N149="sníž. přenesená",J149,0)</f>
        <v>0</v>
      </c>
      <c r="BI149" s="224">
        <f>IF(N149="nulová",J149,0)</f>
        <v>0</v>
      </c>
      <c r="BJ149" s="17" t="s">
        <v>21</v>
      </c>
      <c r="BK149" s="224">
        <f>ROUND(I149*H149,2)</f>
        <v>0</v>
      </c>
      <c r="BL149" s="17" t="s">
        <v>124</v>
      </c>
      <c r="BM149" s="223" t="s">
        <v>267</v>
      </c>
    </row>
    <row r="150" s="13" customFormat="1">
      <c r="B150" s="243"/>
      <c r="C150" s="244"/>
      <c r="D150" s="234" t="s">
        <v>177</v>
      </c>
      <c r="E150" s="245" t="s">
        <v>32</v>
      </c>
      <c r="F150" s="246" t="s">
        <v>268</v>
      </c>
      <c r="G150" s="244"/>
      <c r="H150" s="247">
        <v>8.4160000000000004</v>
      </c>
      <c r="I150" s="248"/>
      <c r="J150" s="244"/>
      <c r="K150" s="244"/>
      <c r="L150" s="249"/>
      <c r="M150" s="250"/>
      <c r="N150" s="251"/>
      <c r="O150" s="251"/>
      <c r="P150" s="251"/>
      <c r="Q150" s="251"/>
      <c r="R150" s="251"/>
      <c r="S150" s="251"/>
      <c r="T150" s="252"/>
      <c r="AT150" s="253" t="s">
        <v>177</v>
      </c>
      <c r="AU150" s="253" t="s">
        <v>89</v>
      </c>
      <c r="AV150" s="13" t="s">
        <v>89</v>
      </c>
      <c r="AW150" s="13" t="s">
        <v>39</v>
      </c>
      <c r="AX150" s="13" t="s">
        <v>80</v>
      </c>
      <c r="AY150" s="253" t="s">
        <v>121</v>
      </c>
    </row>
    <row r="151" s="13" customFormat="1">
      <c r="B151" s="243"/>
      <c r="C151" s="244"/>
      <c r="D151" s="234" t="s">
        <v>177</v>
      </c>
      <c r="E151" s="245" t="s">
        <v>32</v>
      </c>
      <c r="F151" s="246" t="s">
        <v>269</v>
      </c>
      <c r="G151" s="244"/>
      <c r="H151" s="247">
        <v>35.581000000000003</v>
      </c>
      <c r="I151" s="248"/>
      <c r="J151" s="244"/>
      <c r="K151" s="244"/>
      <c r="L151" s="249"/>
      <c r="M151" s="250"/>
      <c r="N151" s="251"/>
      <c r="O151" s="251"/>
      <c r="P151" s="251"/>
      <c r="Q151" s="251"/>
      <c r="R151" s="251"/>
      <c r="S151" s="251"/>
      <c r="T151" s="252"/>
      <c r="AT151" s="253" t="s">
        <v>177</v>
      </c>
      <c r="AU151" s="253" t="s">
        <v>89</v>
      </c>
      <c r="AV151" s="13" t="s">
        <v>89</v>
      </c>
      <c r="AW151" s="13" t="s">
        <v>39</v>
      </c>
      <c r="AX151" s="13" t="s">
        <v>80</v>
      </c>
      <c r="AY151" s="253" t="s">
        <v>121</v>
      </c>
    </row>
    <row r="152" s="14" customFormat="1">
      <c r="B152" s="254"/>
      <c r="C152" s="255"/>
      <c r="D152" s="234" t="s">
        <v>177</v>
      </c>
      <c r="E152" s="256" t="s">
        <v>32</v>
      </c>
      <c r="F152" s="257" t="s">
        <v>182</v>
      </c>
      <c r="G152" s="255"/>
      <c r="H152" s="258">
        <v>43.997</v>
      </c>
      <c r="I152" s="259"/>
      <c r="J152" s="255"/>
      <c r="K152" s="255"/>
      <c r="L152" s="260"/>
      <c r="M152" s="261"/>
      <c r="N152" s="262"/>
      <c r="O152" s="262"/>
      <c r="P152" s="262"/>
      <c r="Q152" s="262"/>
      <c r="R152" s="262"/>
      <c r="S152" s="262"/>
      <c r="T152" s="263"/>
      <c r="AT152" s="264" t="s">
        <v>177</v>
      </c>
      <c r="AU152" s="264" t="s">
        <v>89</v>
      </c>
      <c r="AV152" s="14" t="s">
        <v>124</v>
      </c>
      <c r="AW152" s="14" t="s">
        <v>39</v>
      </c>
      <c r="AX152" s="14" t="s">
        <v>21</v>
      </c>
      <c r="AY152" s="264" t="s">
        <v>121</v>
      </c>
    </row>
    <row r="153" s="1" customFormat="1" ht="24" customHeight="1">
      <c r="B153" s="39"/>
      <c r="C153" s="212" t="s">
        <v>270</v>
      </c>
      <c r="D153" s="212" t="s">
        <v>125</v>
      </c>
      <c r="E153" s="213" t="s">
        <v>271</v>
      </c>
      <c r="F153" s="214" t="s">
        <v>272</v>
      </c>
      <c r="G153" s="215" t="s">
        <v>175</v>
      </c>
      <c r="H153" s="216">
        <v>74.859999999999999</v>
      </c>
      <c r="I153" s="217"/>
      <c r="J153" s="218">
        <f>ROUND(I153*H153,2)</f>
        <v>0</v>
      </c>
      <c r="K153" s="214" t="s">
        <v>129</v>
      </c>
      <c r="L153" s="44"/>
      <c r="M153" s="219" t="s">
        <v>32</v>
      </c>
      <c r="N153" s="220" t="s">
        <v>51</v>
      </c>
      <c r="O153" s="84"/>
      <c r="P153" s="221">
        <f>O153*H153</f>
        <v>0</v>
      </c>
      <c r="Q153" s="221">
        <v>0</v>
      </c>
      <c r="R153" s="221">
        <f>Q153*H153</f>
        <v>0</v>
      </c>
      <c r="S153" s="221">
        <v>0.075999999999999998</v>
      </c>
      <c r="T153" s="222">
        <f>S153*H153</f>
        <v>5.6893599999999998</v>
      </c>
      <c r="AR153" s="223" t="s">
        <v>124</v>
      </c>
      <c r="AT153" s="223" t="s">
        <v>125</v>
      </c>
      <c r="AU153" s="223" t="s">
        <v>89</v>
      </c>
      <c r="AY153" s="17" t="s">
        <v>121</v>
      </c>
      <c r="BE153" s="224">
        <f>IF(N153="základní",J153,0)</f>
        <v>0</v>
      </c>
      <c r="BF153" s="224">
        <f>IF(N153="snížená",J153,0)</f>
        <v>0</v>
      </c>
      <c r="BG153" s="224">
        <f>IF(N153="zákl. přenesená",J153,0)</f>
        <v>0</v>
      </c>
      <c r="BH153" s="224">
        <f>IF(N153="sníž. přenesená",J153,0)</f>
        <v>0</v>
      </c>
      <c r="BI153" s="224">
        <f>IF(N153="nulová",J153,0)</f>
        <v>0</v>
      </c>
      <c r="BJ153" s="17" t="s">
        <v>21</v>
      </c>
      <c r="BK153" s="224">
        <f>ROUND(I153*H153,2)</f>
        <v>0</v>
      </c>
      <c r="BL153" s="17" t="s">
        <v>124</v>
      </c>
      <c r="BM153" s="223" t="s">
        <v>273</v>
      </c>
    </row>
    <row r="154" s="1" customFormat="1">
      <c r="B154" s="39"/>
      <c r="C154" s="40"/>
      <c r="D154" s="234" t="s">
        <v>192</v>
      </c>
      <c r="E154" s="40"/>
      <c r="F154" s="265" t="s">
        <v>274</v>
      </c>
      <c r="G154" s="40"/>
      <c r="H154" s="40"/>
      <c r="I154" s="134"/>
      <c r="J154" s="40"/>
      <c r="K154" s="40"/>
      <c r="L154" s="44"/>
      <c r="M154" s="266"/>
      <c r="N154" s="84"/>
      <c r="O154" s="84"/>
      <c r="P154" s="84"/>
      <c r="Q154" s="84"/>
      <c r="R154" s="84"/>
      <c r="S154" s="84"/>
      <c r="T154" s="85"/>
      <c r="AT154" s="17" t="s">
        <v>192</v>
      </c>
      <c r="AU154" s="17" t="s">
        <v>89</v>
      </c>
    </row>
    <row r="155" s="13" customFormat="1">
      <c r="B155" s="243"/>
      <c r="C155" s="244"/>
      <c r="D155" s="234" t="s">
        <v>177</v>
      </c>
      <c r="E155" s="245" t="s">
        <v>32</v>
      </c>
      <c r="F155" s="246" t="s">
        <v>275</v>
      </c>
      <c r="G155" s="244"/>
      <c r="H155" s="247">
        <v>21.276</v>
      </c>
      <c r="I155" s="248"/>
      <c r="J155" s="244"/>
      <c r="K155" s="244"/>
      <c r="L155" s="249"/>
      <c r="M155" s="250"/>
      <c r="N155" s="251"/>
      <c r="O155" s="251"/>
      <c r="P155" s="251"/>
      <c r="Q155" s="251"/>
      <c r="R155" s="251"/>
      <c r="S155" s="251"/>
      <c r="T155" s="252"/>
      <c r="AT155" s="253" t="s">
        <v>177</v>
      </c>
      <c r="AU155" s="253" t="s">
        <v>89</v>
      </c>
      <c r="AV155" s="13" t="s">
        <v>89</v>
      </c>
      <c r="AW155" s="13" t="s">
        <v>39</v>
      </c>
      <c r="AX155" s="13" t="s">
        <v>80</v>
      </c>
      <c r="AY155" s="253" t="s">
        <v>121</v>
      </c>
    </row>
    <row r="156" s="13" customFormat="1">
      <c r="B156" s="243"/>
      <c r="C156" s="244"/>
      <c r="D156" s="234" t="s">
        <v>177</v>
      </c>
      <c r="E156" s="245" t="s">
        <v>32</v>
      </c>
      <c r="F156" s="246" t="s">
        <v>276</v>
      </c>
      <c r="G156" s="244"/>
      <c r="H156" s="247">
        <v>53.584000000000003</v>
      </c>
      <c r="I156" s="248"/>
      <c r="J156" s="244"/>
      <c r="K156" s="244"/>
      <c r="L156" s="249"/>
      <c r="M156" s="250"/>
      <c r="N156" s="251"/>
      <c r="O156" s="251"/>
      <c r="P156" s="251"/>
      <c r="Q156" s="251"/>
      <c r="R156" s="251"/>
      <c r="S156" s="251"/>
      <c r="T156" s="252"/>
      <c r="AT156" s="253" t="s">
        <v>177</v>
      </c>
      <c r="AU156" s="253" t="s">
        <v>89</v>
      </c>
      <c r="AV156" s="13" t="s">
        <v>89</v>
      </c>
      <c r="AW156" s="13" t="s">
        <v>39</v>
      </c>
      <c r="AX156" s="13" t="s">
        <v>80</v>
      </c>
      <c r="AY156" s="253" t="s">
        <v>121</v>
      </c>
    </row>
    <row r="157" s="14" customFormat="1">
      <c r="B157" s="254"/>
      <c r="C157" s="255"/>
      <c r="D157" s="234" t="s">
        <v>177</v>
      </c>
      <c r="E157" s="256" t="s">
        <v>32</v>
      </c>
      <c r="F157" s="257" t="s">
        <v>182</v>
      </c>
      <c r="G157" s="255"/>
      <c r="H157" s="258">
        <v>74.859999999999999</v>
      </c>
      <c r="I157" s="259"/>
      <c r="J157" s="255"/>
      <c r="K157" s="255"/>
      <c r="L157" s="260"/>
      <c r="M157" s="261"/>
      <c r="N157" s="262"/>
      <c r="O157" s="262"/>
      <c r="P157" s="262"/>
      <c r="Q157" s="262"/>
      <c r="R157" s="262"/>
      <c r="S157" s="262"/>
      <c r="T157" s="263"/>
      <c r="AT157" s="264" t="s">
        <v>177</v>
      </c>
      <c r="AU157" s="264" t="s">
        <v>89</v>
      </c>
      <c r="AV157" s="14" t="s">
        <v>124</v>
      </c>
      <c r="AW157" s="14" t="s">
        <v>39</v>
      </c>
      <c r="AX157" s="14" t="s">
        <v>21</v>
      </c>
      <c r="AY157" s="264" t="s">
        <v>121</v>
      </c>
    </row>
    <row r="158" s="1" customFormat="1" ht="24" customHeight="1">
      <c r="B158" s="39"/>
      <c r="C158" s="212" t="s">
        <v>277</v>
      </c>
      <c r="D158" s="212" t="s">
        <v>125</v>
      </c>
      <c r="E158" s="213" t="s">
        <v>278</v>
      </c>
      <c r="F158" s="214" t="s">
        <v>279</v>
      </c>
      <c r="G158" s="215" t="s">
        <v>227</v>
      </c>
      <c r="H158" s="216">
        <v>2</v>
      </c>
      <c r="I158" s="217"/>
      <c r="J158" s="218">
        <f>ROUND(I158*H158,2)</f>
        <v>0</v>
      </c>
      <c r="K158" s="214" t="s">
        <v>129</v>
      </c>
      <c r="L158" s="44"/>
      <c r="M158" s="219" t="s">
        <v>32</v>
      </c>
      <c r="N158" s="220" t="s">
        <v>51</v>
      </c>
      <c r="O158" s="84"/>
      <c r="P158" s="221">
        <f>O158*H158</f>
        <v>0</v>
      </c>
      <c r="Q158" s="221">
        <v>0</v>
      </c>
      <c r="R158" s="221">
        <f>Q158*H158</f>
        <v>0</v>
      </c>
      <c r="S158" s="221">
        <v>0.044999999999999998</v>
      </c>
      <c r="T158" s="222">
        <f>S158*H158</f>
        <v>0.089999999999999997</v>
      </c>
      <c r="AR158" s="223" t="s">
        <v>124</v>
      </c>
      <c r="AT158" s="223" t="s">
        <v>125</v>
      </c>
      <c r="AU158" s="223" t="s">
        <v>89</v>
      </c>
      <c r="AY158" s="17" t="s">
        <v>121</v>
      </c>
      <c r="BE158" s="224">
        <f>IF(N158="základní",J158,0)</f>
        <v>0</v>
      </c>
      <c r="BF158" s="224">
        <f>IF(N158="snížená",J158,0)</f>
        <v>0</v>
      </c>
      <c r="BG158" s="224">
        <f>IF(N158="zákl. přenesená",J158,0)</f>
        <v>0</v>
      </c>
      <c r="BH158" s="224">
        <f>IF(N158="sníž. přenesená",J158,0)</f>
        <v>0</v>
      </c>
      <c r="BI158" s="224">
        <f>IF(N158="nulová",J158,0)</f>
        <v>0</v>
      </c>
      <c r="BJ158" s="17" t="s">
        <v>21</v>
      </c>
      <c r="BK158" s="224">
        <f>ROUND(I158*H158,2)</f>
        <v>0</v>
      </c>
      <c r="BL158" s="17" t="s">
        <v>124</v>
      </c>
      <c r="BM158" s="223" t="s">
        <v>280</v>
      </c>
    </row>
    <row r="159" s="11" customFormat="1" ht="22.8" customHeight="1">
      <c r="B159" s="196"/>
      <c r="C159" s="197"/>
      <c r="D159" s="198" t="s">
        <v>79</v>
      </c>
      <c r="E159" s="210" t="s">
        <v>281</v>
      </c>
      <c r="F159" s="210" t="s">
        <v>282</v>
      </c>
      <c r="G159" s="197"/>
      <c r="H159" s="197"/>
      <c r="I159" s="200"/>
      <c r="J159" s="211">
        <f>BK159</f>
        <v>0</v>
      </c>
      <c r="K159" s="197"/>
      <c r="L159" s="202"/>
      <c r="M159" s="203"/>
      <c r="N159" s="204"/>
      <c r="O159" s="204"/>
      <c r="P159" s="205">
        <f>SUM(P160:P168)</f>
        <v>0</v>
      </c>
      <c r="Q159" s="204"/>
      <c r="R159" s="205">
        <f>SUM(R160:R168)</f>
        <v>0</v>
      </c>
      <c r="S159" s="204"/>
      <c r="T159" s="206">
        <f>SUM(T160:T168)</f>
        <v>0</v>
      </c>
      <c r="AR159" s="207" t="s">
        <v>21</v>
      </c>
      <c r="AT159" s="208" t="s">
        <v>79</v>
      </c>
      <c r="AU159" s="208" t="s">
        <v>21</v>
      </c>
      <c r="AY159" s="207" t="s">
        <v>121</v>
      </c>
      <c r="BK159" s="209">
        <f>SUM(BK160:BK168)</f>
        <v>0</v>
      </c>
    </row>
    <row r="160" s="1" customFormat="1" ht="24" customHeight="1">
      <c r="B160" s="39"/>
      <c r="C160" s="212" t="s">
        <v>283</v>
      </c>
      <c r="D160" s="212" t="s">
        <v>125</v>
      </c>
      <c r="E160" s="213" t="s">
        <v>284</v>
      </c>
      <c r="F160" s="214" t="s">
        <v>285</v>
      </c>
      <c r="G160" s="215" t="s">
        <v>286</v>
      </c>
      <c r="H160" s="216">
        <v>37.780000000000001</v>
      </c>
      <c r="I160" s="217"/>
      <c r="J160" s="218">
        <f>ROUND(I160*H160,2)</f>
        <v>0</v>
      </c>
      <c r="K160" s="214" t="s">
        <v>129</v>
      </c>
      <c r="L160" s="44"/>
      <c r="M160" s="219" t="s">
        <v>32</v>
      </c>
      <c r="N160" s="220" t="s">
        <v>51</v>
      </c>
      <c r="O160" s="84"/>
      <c r="P160" s="221">
        <f>O160*H160</f>
        <v>0</v>
      </c>
      <c r="Q160" s="221">
        <v>0</v>
      </c>
      <c r="R160" s="221">
        <f>Q160*H160</f>
        <v>0</v>
      </c>
      <c r="S160" s="221">
        <v>0</v>
      </c>
      <c r="T160" s="222">
        <f>S160*H160</f>
        <v>0</v>
      </c>
      <c r="AR160" s="223" t="s">
        <v>124</v>
      </c>
      <c r="AT160" s="223" t="s">
        <v>125</v>
      </c>
      <c r="AU160" s="223" t="s">
        <v>89</v>
      </c>
      <c r="AY160" s="17" t="s">
        <v>121</v>
      </c>
      <c r="BE160" s="224">
        <f>IF(N160="základní",J160,0)</f>
        <v>0</v>
      </c>
      <c r="BF160" s="224">
        <f>IF(N160="snížená",J160,0)</f>
        <v>0</v>
      </c>
      <c r="BG160" s="224">
        <f>IF(N160="zákl. přenesená",J160,0)</f>
        <v>0</v>
      </c>
      <c r="BH160" s="224">
        <f>IF(N160="sníž. přenesená",J160,0)</f>
        <v>0</v>
      </c>
      <c r="BI160" s="224">
        <f>IF(N160="nulová",J160,0)</f>
        <v>0</v>
      </c>
      <c r="BJ160" s="17" t="s">
        <v>21</v>
      </c>
      <c r="BK160" s="224">
        <f>ROUND(I160*H160,2)</f>
        <v>0</v>
      </c>
      <c r="BL160" s="17" t="s">
        <v>124</v>
      </c>
      <c r="BM160" s="223" t="s">
        <v>287</v>
      </c>
    </row>
    <row r="161" s="1" customFormat="1">
      <c r="B161" s="39"/>
      <c r="C161" s="40"/>
      <c r="D161" s="234" t="s">
        <v>192</v>
      </c>
      <c r="E161" s="40"/>
      <c r="F161" s="265" t="s">
        <v>288</v>
      </c>
      <c r="G161" s="40"/>
      <c r="H161" s="40"/>
      <c r="I161" s="134"/>
      <c r="J161" s="40"/>
      <c r="K161" s="40"/>
      <c r="L161" s="44"/>
      <c r="M161" s="266"/>
      <c r="N161" s="84"/>
      <c r="O161" s="84"/>
      <c r="P161" s="84"/>
      <c r="Q161" s="84"/>
      <c r="R161" s="84"/>
      <c r="S161" s="84"/>
      <c r="T161" s="85"/>
      <c r="AT161" s="17" t="s">
        <v>192</v>
      </c>
      <c r="AU161" s="17" t="s">
        <v>89</v>
      </c>
    </row>
    <row r="162" s="1" customFormat="1" ht="16.5" customHeight="1">
      <c r="B162" s="39"/>
      <c r="C162" s="212" t="s">
        <v>7</v>
      </c>
      <c r="D162" s="212" t="s">
        <v>125</v>
      </c>
      <c r="E162" s="213" t="s">
        <v>289</v>
      </c>
      <c r="F162" s="214" t="s">
        <v>290</v>
      </c>
      <c r="G162" s="215" t="s">
        <v>286</v>
      </c>
      <c r="H162" s="216">
        <v>37.780000000000001</v>
      </c>
      <c r="I162" s="217"/>
      <c r="J162" s="218">
        <f>ROUND(I162*H162,2)</f>
        <v>0</v>
      </c>
      <c r="K162" s="214" t="s">
        <v>129</v>
      </c>
      <c r="L162" s="44"/>
      <c r="M162" s="219" t="s">
        <v>32</v>
      </c>
      <c r="N162" s="220" t="s">
        <v>51</v>
      </c>
      <c r="O162" s="84"/>
      <c r="P162" s="221">
        <f>O162*H162</f>
        <v>0</v>
      </c>
      <c r="Q162" s="221">
        <v>0</v>
      </c>
      <c r="R162" s="221">
        <f>Q162*H162</f>
        <v>0</v>
      </c>
      <c r="S162" s="221">
        <v>0</v>
      </c>
      <c r="T162" s="222">
        <f>S162*H162</f>
        <v>0</v>
      </c>
      <c r="AR162" s="223" t="s">
        <v>124</v>
      </c>
      <c r="AT162" s="223" t="s">
        <v>125</v>
      </c>
      <c r="AU162" s="223" t="s">
        <v>89</v>
      </c>
      <c r="AY162" s="17" t="s">
        <v>121</v>
      </c>
      <c r="BE162" s="224">
        <f>IF(N162="základní",J162,0)</f>
        <v>0</v>
      </c>
      <c r="BF162" s="224">
        <f>IF(N162="snížená",J162,0)</f>
        <v>0</v>
      </c>
      <c r="BG162" s="224">
        <f>IF(N162="zákl. přenesená",J162,0)</f>
        <v>0</v>
      </c>
      <c r="BH162" s="224">
        <f>IF(N162="sníž. přenesená",J162,0)</f>
        <v>0</v>
      </c>
      <c r="BI162" s="224">
        <f>IF(N162="nulová",J162,0)</f>
        <v>0</v>
      </c>
      <c r="BJ162" s="17" t="s">
        <v>21</v>
      </c>
      <c r="BK162" s="224">
        <f>ROUND(I162*H162,2)</f>
        <v>0</v>
      </c>
      <c r="BL162" s="17" t="s">
        <v>124</v>
      </c>
      <c r="BM162" s="223" t="s">
        <v>291</v>
      </c>
    </row>
    <row r="163" s="1" customFormat="1">
      <c r="B163" s="39"/>
      <c r="C163" s="40"/>
      <c r="D163" s="234" t="s">
        <v>192</v>
      </c>
      <c r="E163" s="40"/>
      <c r="F163" s="265" t="s">
        <v>292</v>
      </c>
      <c r="G163" s="40"/>
      <c r="H163" s="40"/>
      <c r="I163" s="134"/>
      <c r="J163" s="40"/>
      <c r="K163" s="40"/>
      <c r="L163" s="44"/>
      <c r="M163" s="266"/>
      <c r="N163" s="84"/>
      <c r="O163" s="84"/>
      <c r="P163" s="84"/>
      <c r="Q163" s="84"/>
      <c r="R163" s="84"/>
      <c r="S163" s="84"/>
      <c r="T163" s="85"/>
      <c r="AT163" s="17" t="s">
        <v>192</v>
      </c>
      <c r="AU163" s="17" t="s">
        <v>89</v>
      </c>
    </row>
    <row r="164" s="1" customFormat="1" ht="24" customHeight="1">
      <c r="B164" s="39"/>
      <c r="C164" s="212" t="s">
        <v>293</v>
      </c>
      <c r="D164" s="212" t="s">
        <v>125</v>
      </c>
      <c r="E164" s="213" t="s">
        <v>294</v>
      </c>
      <c r="F164" s="214" t="s">
        <v>295</v>
      </c>
      <c r="G164" s="215" t="s">
        <v>286</v>
      </c>
      <c r="H164" s="216">
        <v>717.82000000000005</v>
      </c>
      <c r="I164" s="217"/>
      <c r="J164" s="218">
        <f>ROUND(I164*H164,2)</f>
        <v>0</v>
      </c>
      <c r="K164" s="214" t="s">
        <v>129</v>
      </c>
      <c r="L164" s="44"/>
      <c r="M164" s="219" t="s">
        <v>32</v>
      </c>
      <c r="N164" s="220" t="s">
        <v>51</v>
      </c>
      <c r="O164" s="84"/>
      <c r="P164" s="221">
        <f>O164*H164</f>
        <v>0</v>
      </c>
      <c r="Q164" s="221">
        <v>0</v>
      </c>
      <c r="R164" s="221">
        <f>Q164*H164</f>
        <v>0</v>
      </c>
      <c r="S164" s="221">
        <v>0</v>
      </c>
      <c r="T164" s="222">
        <f>S164*H164</f>
        <v>0</v>
      </c>
      <c r="AR164" s="223" t="s">
        <v>124</v>
      </c>
      <c r="AT164" s="223" t="s">
        <v>125</v>
      </c>
      <c r="AU164" s="223" t="s">
        <v>89</v>
      </c>
      <c r="AY164" s="17" t="s">
        <v>121</v>
      </c>
      <c r="BE164" s="224">
        <f>IF(N164="základní",J164,0)</f>
        <v>0</v>
      </c>
      <c r="BF164" s="224">
        <f>IF(N164="snížená",J164,0)</f>
        <v>0</v>
      </c>
      <c r="BG164" s="224">
        <f>IF(N164="zákl. přenesená",J164,0)</f>
        <v>0</v>
      </c>
      <c r="BH164" s="224">
        <f>IF(N164="sníž. přenesená",J164,0)</f>
        <v>0</v>
      </c>
      <c r="BI164" s="224">
        <f>IF(N164="nulová",J164,0)</f>
        <v>0</v>
      </c>
      <c r="BJ164" s="17" t="s">
        <v>21</v>
      </c>
      <c r="BK164" s="224">
        <f>ROUND(I164*H164,2)</f>
        <v>0</v>
      </c>
      <c r="BL164" s="17" t="s">
        <v>124</v>
      </c>
      <c r="BM164" s="223" t="s">
        <v>296</v>
      </c>
    </row>
    <row r="165" s="1" customFormat="1">
      <c r="B165" s="39"/>
      <c r="C165" s="40"/>
      <c r="D165" s="234" t="s">
        <v>192</v>
      </c>
      <c r="E165" s="40"/>
      <c r="F165" s="265" t="s">
        <v>292</v>
      </c>
      <c r="G165" s="40"/>
      <c r="H165" s="40"/>
      <c r="I165" s="134"/>
      <c r="J165" s="40"/>
      <c r="K165" s="40"/>
      <c r="L165" s="44"/>
      <c r="M165" s="266"/>
      <c r="N165" s="84"/>
      <c r="O165" s="84"/>
      <c r="P165" s="84"/>
      <c r="Q165" s="84"/>
      <c r="R165" s="84"/>
      <c r="S165" s="84"/>
      <c r="T165" s="85"/>
      <c r="AT165" s="17" t="s">
        <v>192</v>
      </c>
      <c r="AU165" s="17" t="s">
        <v>89</v>
      </c>
    </row>
    <row r="166" s="13" customFormat="1">
      <c r="B166" s="243"/>
      <c r="C166" s="244"/>
      <c r="D166" s="234" t="s">
        <v>177</v>
      </c>
      <c r="E166" s="244"/>
      <c r="F166" s="246" t="s">
        <v>297</v>
      </c>
      <c r="G166" s="244"/>
      <c r="H166" s="247">
        <v>717.82000000000005</v>
      </c>
      <c r="I166" s="248"/>
      <c r="J166" s="244"/>
      <c r="K166" s="244"/>
      <c r="L166" s="249"/>
      <c r="M166" s="250"/>
      <c r="N166" s="251"/>
      <c r="O166" s="251"/>
      <c r="P166" s="251"/>
      <c r="Q166" s="251"/>
      <c r="R166" s="251"/>
      <c r="S166" s="251"/>
      <c r="T166" s="252"/>
      <c r="AT166" s="253" t="s">
        <v>177</v>
      </c>
      <c r="AU166" s="253" t="s">
        <v>89</v>
      </c>
      <c r="AV166" s="13" t="s">
        <v>89</v>
      </c>
      <c r="AW166" s="13" t="s">
        <v>4</v>
      </c>
      <c r="AX166" s="13" t="s">
        <v>21</v>
      </c>
      <c r="AY166" s="253" t="s">
        <v>121</v>
      </c>
    </row>
    <row r="167" s="1" customFormat="1" ht="16.5" customHeight="1">
      <c r="B167" s="39"/>
      <c r="C167" s="212" t="s">
        <v>298</v>
      </c>
      <c r="D167" s="212" t="s">
        <v>125</v>
      </c>
      <c r="E167" s="213" t="s">
        <v>299</v>
      </c>
      <c r="F167" s="214" t="s">
        <v>300</v>
      </c>
      <c r="G167" s="215" t="s">
        <v>286</v>
      </c>
      <c r="H167" s="216">
        <v>37.780000000000001</v>
      </c>
      <c r="I167" s="217"/>
      <c r="J167" s="218">
        <f>ROUND(I167*H167,2)</f>
        <v>0</v>
      </c>
      <c r="K167" s="214" t="s">
        <v>129</v>
      </c>
      <c r="L167" s="44"/>
      <c r="M167" s="219" t="s">
        <v>32</v>
      </c>
      <c r="N167" s="220" t="s">
        <v>51</v>
      </c>
      <c r="O167" s="84"/>
      <c r="P167" s="221">
        <f>O167*H167</f>
        <v>0</v>
      </c>
      <c r="Q167" s="221">
        <v>0</v>
      </c>
      <c r="R167" s="221">
        <f>Q167*H167</f>
        <v>0</v>
      </c>
      <c r="S167" s="221">
        <v>0</v>
      </c>
      <c r="T167" s="222">
        <f>S167*H167</f>
        <v>0</v>
      </c>
      <c r="AR167" s="223" t="s">
        <v>124</v>
      </c>
      <c r="AT167" s="223" t="s">
        <v>125</v>
      </c>
      <c r="AU167" s="223" t="s">
        <v>89</v>
      </c>
      <c r="AY167" s="17" t="s">
        <v>121</v>
      </c>
      <c r="BE167" s="224">
        <f>IF(N167="základní",J167,0)</f>
        <v>0</v>
      </c>
      <c r="BF167" s="224">
        <f>IF(N167="snížená",J167,0)</f>
        <v>0</v>
      </c>
      <c r="BG167" s="224">
        <f>IF(N167="zákl. přenesená",J167,0)</f>
        <v>0</v>
      </c>
      <c r="BH167" s="224">
        <f>IF(N167="sníž. přenesená",J167,0)</f>
        <v>0</v>
      </c>
      <c r="BI167" s="224">
        <f>IF(N167="nulová",J167,0)</f>
        <v>0</v>
      </c>
      <c r="BJ167" s="17" t="s">
        <v>21</v>
      </c>
      <c r="BK167" s="224">
        <f>ROUND(I167*H167,2)</f>
        <v>0</v>
      </c>
      <c r="BL167" s="17" t="s">
        <v>124</v>
      </c>
      <c r="BM167" s="223" t="s">
        <v>301</v>
      </c>
    </row>
    <row r="168" s="1" customFormat="1">
      <c r="B168" s="39"/>
      <c r="C168" s="40"/>
      <c r="D168" s="234" t="s">
        <v>192</v>
      </c>
      <c r="E168" s="40"/>
      <c r="F168" s="265" t="s">
        <v>302</v>
      </c>
      <c r="G168" s="40"/>
      <c r="H168" s="40"/>
      <c r="I168" s="134"/>
      <c r="J168" s="40"/>
      <c r="K168" s="40"/>
      <c r="L168" s="44"/>
      <c r="M168" s="266"/>
      <c r="N168" s="84"/>
      <c r="O168" s="84"/>
      <c r="P168" s="84"/>
      <c r="Q168" s="84"/>
      <c r="R168" s="84"/>
      <c r="S168" s="84"/>
      <c r="T168" s="85"/>
      <c r="AT168" s="17" t="s">
        <v>192</v>
      </c>
      <c r="AU168" s="17" t="s">
        <v>89</v>
      </c>
    </row>
    <row r="169" s="11" customFormat="1" ht="22.8" customHeight="1">
      <c r="B169" s="196"/>
      <c r="C169" s="197"/>
      <c r="D169" s="198" t="s">
        <v>79</v>
      </c>
      <c r="E169" s="210" t="s">
        <v>303</v>
      </c>
      <c r="F169" s="210" t="s">
        <v>304</v>
      </c>
      <c r="G169" s="197"/>
      <c r="H169" s="197"/>
      <c r="I169" s="200"/>
      <c r="J169" s="211">
        <f>BK169</f>
        <v>0</v>
      </c>
      <c r="K169" s="197"/>
      <c r="L169" s="202"/>
      <c r="M169" s="203"/>
      <c r="N169" s="204"/>
      <c r="O169" s="204"/>
      <c r="P169" s="205">
        <f>SUM(P170:P171)</f>
        <v>0</v>
      </c>
      <c r="Q169" s="204"/>
      <c r="R169" s="205">
        <f>SUM(R170:R171)</f>
        <v>0</v>
      </c>
      <c r="S169" s="204"/>
      <c r="T169" s="206">
        <f>SUM(T170:T171)</f>
        <v>0</v>
      </c>
      <c r="AR169" s="207" t="s">
        <v>21</v>
      </c>
      <c r="AT169" s="208" t="s">
        <v>79</v>
      </c>
      <c r="AU169" s="208" t="s">
        <v>21</v>
      </c>
      <c r="AY169" s="207" t="s">
        <v>121</v>
      </c>
      <c r="BK169" s="209">
        <f>SUM(BK170:BK171)</f>
        <v>0</v>
      </c>
    </row>
    <row r="170" s="1" customFormat="1" ht="24" customHeight="1">
      <c r="B170" s="39"/>
      <c r="C170" s="212" t="s">
        <v>305</v>
      </c>
      <c r="D170" s="212" t="s">
        <v>125</v>
      </c>
      <c r="E170" s="213" t="s">
        <v>306</v>
      </c>
      <c r="F170" s="214" t="s">
        <v>307</v>
      </c>
      <c r="G170" s="215" t="s">
        <v>286</v>
      </c>
      <c r="H170" s="216">
        <v>32.003999999999998</v>
      </c>
      <c r="I170" s="217"/>
      <c r="J170" s="218">
        <f>ROUND(I170*H170,2)</f>
        <v>0</v>
      </c>
      <c r="K170" s="214" t="s">
        <v>129</v>
      </c>
      <c r="L170" s="44"/>
      <c r="M170" s="219" t="s">
        <v>32</v>
      </c>
      <c r="N170" s="220" t="s">
        <v>51</v>
      </c>
      <c r="O170" s="84"/>
      <c r="P170" s="221">
        <f>O170*H170</f>
        <v>0</v>
      </c>
      <c r="Q170" s="221">
        <v>0</v>
      </c>
      <c r="R170" s="221">
        <f>Q170*H170</f>
        <v>0</v>
      </c>
      <c r="S170" s="221">
        <v>0</v>
      </c>
      <c r="T170" s="222">
        <f>S170*H170</f>
        <v>0</v>
      </c>
      <c r="AR170" s="223" t="s">
        <v>124</v>
      </c>
      <c r="AT170" s="223" t="s">
        <v>125</v>
      </c>
      <c r="AU170" s="223" t="s">
        <v>89</v>
      </c>
      <c r="AY170" s="17" t="s">
        <v>121</v>
      </c>
      <c r="BE170" s="224">
        <f>IF(N170="základní",J170,0)</f>
        <v>0</v>
      </c>
      <c r="BF170" s="224">
        <f>IF(N170="snížená",J170,0)</f>
        <v>0</v>
      </c>
      <c r="BG170" s="224">
        <f>IF(N170="zákl. přenesená",J170,0)</f>
        <v>0</v>
      </c>
      <c r="BH170" s="224">
        <f>IF(N170="sníž. přenesená",J170,0)</f>
        <v>0</v>
      </c>
      <c r="BI170" s="224">
        <f>IF(N170="nulová",J170,0)</f>
        <v>0</v>
      </c>
      <c r="BJ170" s="17" t="s">
        <v>21</v>
      </c>
      <c r="BK170" s="224">
        <f>ROUND(I170*H170,2)</f>
        <v>0</v>
      </c>
      <c r="BL170" s="17" t="s">
        <v>124</v>
      </c>
      <c r="BM170" s="223" t="s">
        <v>308</v>
      </c>
    </row>
    <row r="171" s="1" customFormat="1">
      <c r="B171" s="39"/>
      <c r="C171" s="40"/>
      <c r="D171" s="234" t="s">
        <v>192</v>
      </c>
      <c r="E171" s="40"/>
      <c r="F171" s="265" t="s">
        <v>309</v>
      </c>
      <c r="G171" s="40"/>
      <c r="H171" s="40"/>
      <c r="I171" s="134"/>
      <c r="J171" s="40"/>
      <c r="K171" s="40"/>
      <c r="L171" s="44"/>
      <c r="M171" s="266"/>
      <c r="N171" s="84"/>
      <c r="O171" s="84"/>
      <c r="P171" s="84"/>
      <c r="Q171" s="84"/>
      <c r="R171" s="84"/>
      <c r="S171" s="84"/>
      <c r="T171" s="85"/>
      <c r="AT171" s="17" t="s">
        <v>192</v>
      </c>
      <c r="AU171" s="17" t="s">
        <v>89</v>
      </c>
    </row>
    <row r="172" s="11" customFormat="1" ht="25.92" customHeight="1">
      <c r="B172" s="196"/>
      <c r="C172" s="197"/>
      <c r="D172" s="198" t="s">
        <v>79</v>
      </c>
      <c r="E172" s="199" t="s">
        <v>310</v>
      </c>
      <c r="F172" s="199" t="s">
        <v>311</v>
      </c>
      <c r="G172" s="197"/>
      <c r="H172" s="197"/>
      <c r="I172" s="200"/>
      <c r="J172" s="201">
        <f>BK172</f>
        <v>0</v>
      </c>
      <c r="K172" s="197"/>
      <c r="L172" s="202"/>
      <c r="M172" s="203"/>
      <c r="N172" s="204"/>
      <c r="O172" s="204"/>
      <c r="P172" s="205">
        <f>P173+P187+P194+P217+P265+P281+P304+P340+P352</f>
        <v>0</v>
      </c>
      <c r="Q172" s="204"/>
      <c r="R172" s="205">
        <f>R173+R187+R194+R217+R265+R281+R304+R340+R352</f>
        <v>18.818126060000004</v>
      </c>
      <c r="S172" s="204"/>
      <c r="T172" s="206">
        <f>T173+T187+T194+T217+T265+T281+T304+T340+T352</f>
        <v>26.237293880000003</v>
      </c>
      <c r="AR172" s="207" t="s">
        <v>89</v>
      </c>
      <c r="AT172" s="208" t="s">
        <v>79</v>
      </c>
      <c r="AU172" s="208" t="s">
        <v>80</v>
      </c>
      <c r="AY172" s="207" t="s">
        <v>121</v>
      </c>
      <c r="BK172" s="209">
        <f>BK173+BK187+BK194+BK217+BK265+BK281+BK304+BK340+BK352</f>
        <v>0</v>
      </c>
    </row>
    <row r="173" s="11" customFormat="1" ht="22.8" customHeight="1">
      <c r="B173" s="196"/>
      <c r="C173" s="197"/>
      <c r="D173" s="198" t="s">
        <v>79</v>
      </c>
      <c r="E173" s="210" t="s">
        <v>312</v>
      </c>
      <c r="F173" s="210" t="s">
        <v>313</v>
      </c>
      <c r="G173" s="197"/>
      <c r="H173" s="197"/>
      <c r="I173" s="200"/>
      <c r="J173" s="211">
        <f>BK173</f>
        <v>0</v>
      </c>
      <c r="K173" s="197"/>
      <c r="L173" s="202"/>
      <c r="M173" s="203"/>
      <c r="N173" s="204"/>
      <c r="O173" s="204"/>
      <c r="P173" s="205">
        <f>SUM(P174:P186)</f>
        <v>0</v>
      </c>
      <c r="Q173" s="204"/>
      <c r="R173" s="205">
        <f>SUM(R174:R186)</f>
        <v>0.44957279999999999</v>
      </c>
      <c r="S173" s="204"/>
      <c r="T173" s="206">
        <f>SUM(T174:T186)</f>
        <v>0</v>
      </c>
      <c r="AR173" s="207" t="s">
        <v>89</v>
      </c>
      <c r="AT173" s="208" t="s">
        <v>79</v>
      </c>
      <c r="AU173" s="208" t="s">
        <v>21</v>
      </c>
      <c r="AY173" s="207" t="s">
        <v>121</v>
      </c>
      <c r="BK173" s="209">
        <f>SUM(BK174:BK186)</f>
        <v>0</v>
      </c>
    </row>
    <row r="174" s="1" customFormat="1" ht="16.5" customHeight="1">
      <c r="B174" s="39"/>
      <c r="C174" s="212" t="s">
        <v>314</v>
      </c>
      <c r="D174" s="212" t="s">
        <v>125</v>
      </c>
      <c r="E174" s="213" t="s">
        <v>315</v>
      </c>
      <c r="F174" s="214" t="s">
        <v>316</v>
      </c>
      <c r="G174" s="215" t="s">
        <v>175</v>
      </c>
      <c r="H174" s="216">
        <v>13.560000000000001</v>
      </c>
      <c r="I174" s="217"/>
      <c r="J174" s="218">
        <f>ROUND(I174*H174,2)</f>
        <v>0</v>
      </c>
      <c r="K174" s="214" t="s">
        <v>129</v>
      </c>
      <c r="L174" s="44"/>
      <c r="M174" s="219" t="s">
        <v>32</v>
      </c>
      <c r="N174" s="220" t="s">
        <v>51</v>
      </c>
      <c r="O174" s="84"/>
      <c r="P174" s="221">
        <f>O174*H174</f>
        <v>0</v>
      </c>
      <c r="Q174" s="221">
        <v>0.0045799999999999999</v>
      </c>
      <c r="R174" s="221">
        <f>Q174*H174</f>
        <v>0.062104800000000002</v>
      </c>
      <c r="S174" s="221">
        <v>0</v>
      </c>
      <c r="T174" s="222">
        <f>S174*H174</f>
        <v>0</v>
      </c>
      <c r="AR174" s="223" t="s">
        <v>259</v>
      </c>
      <c r="AT174" s="223" t="s">
        <v>125</v>
      </c>
      <c r="AU174" s="223" t="s">
        <v>89</v>
      </c>
      <c r="AY174" s="17" t="s">
        <v>121</v>
      </c>
      <c r="BE174" s="224">
        <f>IF(N174="základní",J174,0)</f>
        <v>0</v>
      </c>
      <c r="BF174" s="224">
        <f>IF(N174="snížená",J174,0)</f>
        <v>0</v>
      </c>
      <c r="BG174" s="224">
        <f>IF(N174="zákl. přenesená",J174,0)</f>
        <v>0</v>
      </c>
      <c r="BH174" s="224">
        <f>IF(N174="sníž. přenesená",J174,0)</f>
        <v>0</v>
      </c>
      <c r="BI174" s="224">
        <f>IF(N174="nulová",J174,0)</f>
        <v>0</v>
      </c>
      <c r="BJ174" s="17" t="s">
        <v>21</v>
      </c>
      <c r="BK174" s="224">
        <f>ROUND(I174*H174,2)</f>
        <v>0</v>
      </c>
      <c r="BL174" s="17" t="s">
        <v>259</v>
      </c>
      <c r="BM174" s="223" t="s">
        <v>317</v>
      </c>
    </row>
    <row r="175" s="13" customFormat="1">
      <c r="B175" s="243"/>
      <c r="C175" s="244"/>
      <c r="D175" s="234" t="s">
        <v>177</v>
      </c>
      <c r="E175" s="245" t="s">
        <v>32</v>
      </c>
      <c r="F175" s="246" t="s">
        <v>318</v>
      </c>
      <c r="G175" s="244"/>
      <c r="H175" s="247">
        <v>4.3200000000000003</v>
      </c>
      <c r="I175" s="248"/>
      <c r="J175" s="244"/>
      <c r="K175" s="244"/>
      <c r="L175" s="249"/>
      <c r="M175" s="250"/>
      <c r="N175" s="251"/>
      <c r="O175" s="251"/>
      <c r="P175" s="251"/>
      <c r="Q175" s="251"/>
      <c r="R175" s="251"/>
      <c r="S175" s="251"/>
      <c r="T175" s="252"/>
      <c r="AT175" s="253" t="s">
        <v>177</v>
      </c>
      <c r="AU175" s="253" t="s">
        <v>89</v>
      </c>
      <c r="AV175" s="13" t="s">
        <v>89</v>
      </c>
      <c r="AW175" s="13" t="s">
        <v>39</v>
      </c>
      <c r="AX175" s="13" t="s">
        <v>80</v>
      </c>
      <c r="AY175" s="253" t="s">
        <v>121</v>
      </c>
    </row>
    <row r="176" s="13" customFormat="1">
      <c r="B176" s="243"/>
      <c r="C176" s="244"/>
      <c r="D176" s="234" t="s">
        <v>177</v>
      </c>
      <c r="E176" s="245" t="s">
        <v>32</v>
      </c>
      <c r="F176" s="246" t="s">
        <v>319</v>
      </c>
      <c r="G176" s="244"/>
      <c r="H176" s="247">
        <v>9.2400000000000002</v>
      </c>
      <c r="I176" s="248"/>
      <c r="J176" s="244"/>
      <c r="K176" s="244"/>
      <c r="L176" s="249"/>
      <c r="M176" s="250"/>
      <c r="N176" s="251"/>
      <c r="O176" s="251"/>
      <c r="P176" s="251"/>
      <c r="Q176" s="251"/>
      <c r="R176" s="251"/>
      <c r="S176" s="251"/>
      <c r="T176" s="252"/>
      <c r="AT176" s="253" t="s">
        <v>177</v>
      </c>
      <c r="AU176" s="253" t="s">
        <v>89</v>
      </c>
      <c r="AV176" s="13" t="s">
        <v>89</v>
      </c>
      <c r="AW176" s="13" t="s">
        <v>39</v>
      </c>
      <c r="AX176" s="13" t="s">
        <v>80</v>
      </c>
      <c r="AY176" s="253" t="s">
        <v>121</v>
      </c>
    </row>
    <row r="177" s="14" customFormat="1">
      <c r="B177" s="254"/>
      <c r="C177" s="255"/>
      <c r="D177" s="234" t="s">
        <v>177</v>
      </c>
      <c r="E177" s="256" t="s">
        <v>32</v>
      </c>
      <c r="F177" s="257" t="s">
        <v>182</v>
      </c>
      <c r="G177" s="255"/>
      <c r="H177" s="258">
        <v>13.560000000000001</v>
      </c>
      <c r="I177" s="259"/>
      <c r="J177" s="255"/>
      <c r="K177" s="255"/>
      <c r="L177" s="260"/>
      <c r="M177" s="261"/>
      <c r="N177" s="262"/>
      <c r="O177" s="262"/>
      <c r="P177" s="262"/>
      <c r="Q177" s="262"/>
      <c r="R177" s="262"/>
      <c r="S177" s="262"/>
      <c r="T177" s="263"/>
      <c r="AT177" s="264" t="s">
        <v>177</v>
      </c>
      <c r="AU177" s="264" t="s">
        <v>89</v>
      </c>
      <c r="AV177" s="14" t="s">
        <v>124</v>
      </c>
      <c r="AW177" s="14" t="s">
        <v>39</v>
      </c>
      <c r="AX177" s="14" t="s">
        <v>21</v>
      </c>
      <c r="AY177" s="264" t="s">
        <v>121</v>
      </c>
    </row>
    <row r="178" s="1" customFormat="1" ht="16.5" customHeight="1">
      <c r="B178" s="39"/>
      <c r="C178" s="212" t="s">
        <v>320</v>
      </c>
      <c r="D178" s="212" t="s">
        <v>125</v>
      </c>
      <c r="E178" s="213" t="s">
        <v>321</v>
      </c>
      <c r="F178" s="214" t="s">
        <v>322</v>
      </c>
      <c r="G178" s="215" t="s">
        <v>175</v>
      </c>
      <c r="H178" s="216">
        <v>84.599999999999994</v>
      </c>
      <c r="I178" s="217"/>
      <c r="J178" s="218">
        <f>ROUND(I178*H178,2)</f>
        <v>0</v>
      </c>
      <c r="K178" s="214" t="s">
        <v>129</v>
      </c>
      <c r="L178" s="44"/>
      <c r="M178" s="219" t="s">
        <v>32</v>
      </c>
      <c r="N178" s="220" t="s">
        <v>51</v>
      </c>
      <c r="O178" s="84"/>
      <c r="P178" s="221">
        <f>O178*H178</f>
        <v>0</v>
      </c>
      <c r="Q178" s="221">
        <v>0.0045799999999999999</v>
      </c>
      <c r="R178" s="221">
        <f>Q178*H178</f>
        <v>0.38746799999999998</v>
      </c>
      <c r="S178" s="221">
        <v>0</v>
      </c>
      <c r="T178" s="222">
        <f>S178*H178</f>
        <v>0</v>
      </c>
      <c r="AR178" s="223" t="s">
        <v>259</v>
      </c>
      <c r="AT178" s="223" t="s">
        <v>125</v>
      </c>
      <c r="AU178" s="223" t="s">
        <v>89</v>
      </c>
      <c r="AY178" s="17" t="s">
        <v>121</v>
      </c>
      <c r="BE178" s="224">
        <f>IF(N178="základní",J178,0)</f>
        <v>0</v>
      </c>
      <c r="BF178" s="224">
        <f>IF(N178="snížená",J178,0)</f>
        <v>0</v>
      </c>
      <c r="BG178" s="224">
        <f>IF(N178="zákl. přenesená",J178,0)</f>
        <v>0</v>
      </c>
      <c r="BH178" s="224">
        <f>IF(N178="sníž. přenesená",J178,0)</f>
        <v>0</v>
      </c>
      <c r="BI178" s="224">
        <f>IF(N178="nulová",J178,0)</f>
        <v>0</v>
      </c>
      <c r="BJ178" s="17" t="s">
        <v>21</v>
      </c>
      <c r="BK178" s="224">
        <f>ROUND(I178*H178,2)</f>
        <v>0</v>
      </c>
      <c r="BL178" s="17" t="s">
        <v>259</v>
      </c>
      <c r="BM178" s="223" t="s">
        <v>323</v>
      </c>
    </row>
    <row r="179" s="13" customFormat="1">
      <c r="B179" s="243"/>
      <c r="C179" s="244"/>
      <c r="D179" s="234" t="s">
        <v>177</v>
      </c>
      <c r="E179" s="245" t="s">
        <v>32</v>
      </c>
      <c r="F179" s="246" t="s">
        <v>324</v>
      </c>
      <c r="G179" s="244"/>
      <c r="H179" s="247">
        <v>21.120000000000001</v>
      </c>
      <c r="I179" s="248"/>
      <c r="J179" s="244"/>
      <c r="K179" s="244"/>
      <c r="L179" s="249"/>
      <c r="M179" s="250"/>
      <c r="N179" s="251"/>
      <c r="O179" s="251"/>
      <c r="P179" s="251"/>
      <c r="Q179" s="251"/>
      <c r="R179" s="251"/>
      <c r="S179" s="251"/>
      <c r="T179" s="252"/>
      <c r="AT179" s="253" t="s">
        <v>177</v>
      </c>
      <c r="AU179" s="253" t="s">
        <v>89</v>
      </c>
      <c r="AV179" s="13" t="s">
        <v>89</v>
      </c>
      <c r="AW179" s="13" t="s">
        <v>39</v>
      </c>
      <c r="AX179" s="13" t="s">
        <v>80</v>
      </c>
      <c r="AY179" s="253" t="s">
        <v>121</v>
      </c>
    </row>
    <row r="180" s="13" customFormat="1">
      <c r="B180" s="243"/>
      <c r="C180" s="244"/>
      <c r="D180" s="234" t="s">
        <v>177</v>
      </c>
      <c r="E180" s="245" t="s">
        <v>32</v>
      </c>
      <c r="F180" s="246" t="s">
        <v>325</v>
      </c>
      <c r="G180" s="244"/>
      <c r="H180" s="247">
        <v>11.880000000000001</v>
      </c>
      <c r="I180" s="248"/>
      <c r="J180" s="244"/>
      <c r="K180" s="244"/>
      <c r="L180" s="249"/>
      <c r="M180" s="250"/>
      <c r="N180" s="251"/>
      <c r="O180" s="251"/>
      <c r="P180" s="251"/>
      <c r="Q180" s="251"/>
      <c r="R180" s="251"/>
      <c r="S180" s="251"/>
      <c r="T180" s="252"/>
      <c r="AT180" s="253" t="s">
        <v>177</v>
      </c>
      <c r="AU180" s="253" t="s">
        <v>89</v>
      </c>
      <c r="AV180" s="13" t="s">
        <v>89</v>
      </c>
      <c r="AW180" s="13" t="s">
        <v>39</v>
      </c>
      <c r="AX180" s="13" t="s">
        <v>80</v>
      </c>
      <c r="AY180" s="253" t="s">
        <v>121</v>
      </c>
    </row>
    <row r="181" s="13" customFormat="1">
      <c r="B181" s="243"/>
      <c r="C181" s="244"/>
      <c r="D181" s="234" t="s">
        <v>177</v>
      </c>
      <c r="E181" s="245" t="s">
        <v>32</v>
      </c>
      <c r="F181" s="246" t="s">
        <v>324</v>
      </c>
      <c r="G181" s="244"/>
      <c r="H181" s="247">
        <v>21.120000000000001</v>
      </c>
      <c r="I181" s="248"/>
      <c r="J181" s="244"/>
      <c r="K181" s="244"/>
      <c r="L181" s="249"/>
      <c r="M181" s="250"/>
      <c r="N181" s="251"/>
      <c r="O181" s="251"/>
      <c r="P181" s="251"/>
      <c r="Q181" s="251"/>
      <c r="R181" s="251"/>
      <c r="S181" s="251"/>
      <c r="T181" s="252"/>
      <c r="AT181" s="253" t="s">
        <v>177</v>
      </c>
      <c r="AU181" s="253" t="s">
        <v>89</v>
      </c>
      <c r="AV181" s="13" t="s">
        <v>89</v>
      </c>
      <c r="AW181" s="13" t="s">
        <v>39</v>
      </c>
      <c r="AX181" s="13" t="s">
        <v>80</v>
      </c>
      <c r="AY181" s="253" t="s">
        <v>121</v>
      </c>
    </row>
    <row r="182" s="13" customFormat="1">
      <c r="B182" s="243"/>
      <c r="C182" s="244"/>
      <c r="D182" s="234" t="s">
        <v>177</v>
      </c>
      <c r="E182" s="245" t="s">
        <v>32</v>
      </c>
      <c r="F182" s="246" t="s">
        <v>326</v>
      </c>
      <c r="G182" s="244"/>
      <c r="H182" s="247">
        <v>1.44</v>
      </c>
      <c r="I182" s="248"/>
      <c r="J182" s="244"/>
      <c r="K182" s="244"/>
      <c r="L182" s="249"/>
      <c r="M182" s="250"/>
      <c r="N182" s="251"/>
      <c r="O182" s="251"/>
      <c r="P182" s="251"/>
      <c r="Q182" s="251"/>
      <c r="R182" s="251"/>
      <c r="S182" s="251"/>
      <c r="T182" s="252"/>
      <c r="AT182" s="253" t="s">
        <v>177</v>
      </c>
      <c r="AU182" s="253" t="s">
        <v>89</v>
      </c>
      <c r="AV182" s="13" t="s">
        <v>89</v>
      </c>
      <c r="AW182" s="13" t="s">
        <v>39</v>
      </c>
      <c r="AX182" s="13" t="s">
        <v>80</v>
      </c>
      <c r="AY182" s="253" t="s">
        <v>121</v>
      </c>
    </row>
    <row r="183" s="13" customFormat="1">
      <c r="B183" s="243"/>
      <c r="C183" s="244"/>
      <c r="D183" s="234" t="s">
        <v>177</v>
      </c>
      <c r="E183" s="245" t="s">
        <v>32</v>
      </c>
      <c r="F183" s="246" t="s">
        <v>327</v>
      </c>
      <c r="G183" s="244"/>
      <c r="H183" s="247">
        <v>29.039999999999999</v>
      </c>
      <c r="I183" s="248"/>
      <c r="J183" s="244"/>
      <c r="K183" s="244"/>
      <c r="L183" s="249"/>
      <c r="M183" s="250"/>
      <c r="N183" s="251"/>
      <c r="O183" s="251"/>
      <c r="P183" s="251"/>
      <c r="Q183" s="251"/>
      <c r="R183" s="251"/>
      <c r="S183" s="251"/>
      <c r="T183" s="252"/>
      <c r="AT183" s="253" t="s">
        <v>177</v>
      </c>
      <c r="AU183" s="253" t="s">
        <v>89</v>
      </c>
      <c r="AV183" s="13" t="s">
        <v>89</v>
      </c>
      <c r="AW183" s="13" t="s">
        <v>39</v>
      </c>
      <c r="AX183" s="13" t="s">
        <v>80</v>
      </c>
      <c r="AY183" s="253" t="s">
        <v>121</v>
      </c>
    </row>
    <row r="184" s="14" customFormat="1">
      <c r="B184" s="254"/>
      <c r="C184" s="255"/>
      <c r="D184" s="234" t="s">
        <v>177</v>
      </c>
      <c r="E184" s="256" t="s">
        <v>32</v>
      </c>
      <c r="F184" s="257" t="s">
        <v>182</v>
      </c>
      <c r="G184" s="255"/>
      <c r="H184" s="258">
        <v>84.599999999999994</v>
      </c>
      <c r="I184" s="259"/>
      <c r="J184" s="255"/>
      <c r="K184" s="255"/>
      <c r="L184" s="260"/>
      <c r="M184" s="261"/>
      <c r="N184" s="262"/>
      <c r="O184" s="262"/>
      <c r="P184" s="262"/>
      <c r="Q184" s="262"/>
      <c r="R184" s="262"/>
      <c r="S184" s="262"/>
      <c r="T184" s="263"/>
      <c r="AT184" s="264" t="s">
        <v>177</v>
      </c>
      <c r="AU184" s="264" t="s">
        <v>89</v>
      </c>
      <c r="AV184" s="14" t="s">
        <v>124</v>
      </c>
      <c r="AW184" s="14" t="s">
        <v>39</v>
      </c>
      <c r="AX184" s="14" t="s">
        <v>21</v>
      </c>
      <c r="AY184" s="264" t="s">
        <v>121</v>
      </c>
    </row>
    <row r="185" s="1" customFormat="1" ht="24" customHeight="1">
      <c r="B185" s="39"/>
      <c r="C185" s="212" t="s">
        <v>328</v>
      </c>
      <c r="D185" s="212" t="s">
        <v>125</v>
      </c>
      <c r="E185" s="213" t="s">
        <v>329</v>
      </c>
      <c r="F185" s="214" t="s">
        <v>330</v>
      </c>
      <c r="G185" s="215" t="s">
        <v>286</v>
      </c>
      <c r="H185" s="216">
        <v>0.45000000000000001</v>
      </c>
      <c r="I185" s="217"/>
      <c r="J185" s="218">
        <f>ROUND(I185*H185,2)</f>
        <v>0</v>
      </c>
      <c r="K185" s="214" t="s">
        <v>129</v>
      </c>
      <c r="L185" s="44"/>
      <c r="M185" s="219" t="s">
        <v>32</v>
      </c>
      <c r="N185" s="220" t="s">
        <v>51</v>
      </c>
      <c r="O185" s="84"/>
      <c r="P185" s="221">
        <f>O185*H185</f>
        <v>0</v>
      </c>
      <c r="Q185" s="221">
        <v>0</v>
      </c>
      <c r="R185" s="221">
        <f>Q185*H185</f>
        <v>0</v>
      </c>
      <c r="S185" s="221">
        <v>0</v>
      </c>
      <c r="T185" s="222">
        <f>S185*H185</f>
        <v>0</v>
      </c>
      <c r="AR185" s="223" t="s">
        <v>259</v>
      </c>
      <c r="AT185" s="223" t="s">
        <v>125</v>
      </c>
      <c r="AU185" s="223" t="s">
        <v>89</v>
      </c>
      <c r="AY185" s="17" t="s">
        <v>121</v>
      </c>
      <c r="BE185" s="224">
        <f>IF(N185="základní",J185,0)</f>
        <v>0</v>
      </c>
      <c r="BF185" s="224">
        <f>IF(N185="snížená",J185,0)</f>
        <v>0</v>
      </c>
      <c r="BG185" s="224">
        <f>IF(N185="zákl. přenesená",J185,0)</f>
        <v>0</v>
      </c>
      <c r="BH185" s="224">
        <f>IF(N185="sníž. přenesená",J185,0)</f>
        <v>0</v>
      </c>
      <c r="BI185" s="224">
        <f>IF(N185="nulová",J185,0)</f>
        <v>0</v>
      </c>
      <c r="BJ185" s="17" t="s">
        <v>21</v>
      </c>
      <c r="BK185" s="224">
        <f>ROUND(I185*H185,2)</f>
        <v>0</v>
      </c>
      <c r="BL185" s="17" t="s">
        <v>259</v>
      </c>
      <c r="BM185" s="223" t="s">
        <v>331</v>
      </c>
    </row>
    <row r="186" s="1" customFormat="1">
      <c r="B186" s="39"/>
      <c r="C186" s="40"/>
      <c r="D186" s="234" t="s">
        <v>192</v>
      </c>
      <c r="E186" s="40"/>
      <c r="F186" s="265" t="s">
        <v>332</v>
      </c>
      <c r="G186" s="40"/>
      <c r="H186" s="40"/>
      <c r="I186" s="134"/>
      <c r="J186" s="40"/>
      <c r="K186" s="40"/>
      <c r="L186" s="44"/>
      <c r="M186" s="266"/>
      <c r="N186" s="84"/>
      <c r="O186" s="84"/>
      <c r="P186" s="84"/>
      <c r="Q186" s="84"/>
      <c r="R186" s="84"/>
      <c r="S186" s="84"/>
      <c r="T186" s="85"/>
      <c r="AT186" s="17" t="s">
        <v>192</v>
      </c>
      <c r="AU186" s="17" t="s">
        <v>89</v>
      </c>
    </row>
    <row r="187" s="11" customFormat="1" ht="22.8" customHeight="1">
      <c r="B187" s="196"/>
      <c r="C187" s="197"/>
      <c r="D187" s="198" t="s">
        <v>79</v>
      </c>
      <c r="E187" s="210" t="s">
        <v>333</v>
      </c>
      <c r="F187" s="210" t="s">
        <v>334</v>
      </c>
      <c r="G187" s="197"/>
      <c r="H187" s="197"/>
      <c r="I187" s="200"/>
      <c r="J187" s="211">
        <f>BK187</f>
        <v>0</v>
      </c>
      <c r="K187" s="197"/>
      <c r="L187" s="202"/>
      <c r="M187" s="203"/>
      <c r="N187" s="204"/>
      <c r="O187" s="204"/>
      <c r="P187" s="205">
        <f>SUM(P188:P193)</f>
        <v>0</v>
      </c>
      <c r="Q187" s="204"/>
      <c r="R187" s="205">
        <f>SUM(R188:R193)</f>
        <v>0.0012800000000000001</v>
      </c>
      <c r="S187" s="204"/>
      <c r="T187" s="206">
        <f>SUM(T188:T193)</f>
        <v>0.39888000000000001</v>
      </c>
      <c r="AR187" s="207" t="s">
        <v>89</v>
      </c>
      <c r="AT187" s="208" t="s">
        <v>79</v>
      </c>
      <c r="AU187" s="208" t="s">
        <v>21</v>
      </c>
      <c r="AY187" s="207" t="s">
        <v>121</v>
      </c>
      <c r="BK187" s="209">
        <f>SUM(BK188:BK193)</f>
        <v>0</v>
      </c>
    </row>
    <row r="188" s="1" customFormat="1" ht="16.5" customHeight="1">
      <c r="B188" s="39"/>
      <c r="C188" s="212" t="s">
        <v>335</v>
      </c>
      <c r="D188" s="212" t="s">
        <v>125</v>
      </c>
      <c r="E188" s="213" t="s">
        <v>336</v>
      </c>
      <c r="F188" s="214" t="s">
        <v>337</v>
      </c>
      <c r="G188" s="215" t="s">
        <v>227</v>
      </c>
      <c r="H188" s="216">
        <v>16</v>
      </c>
      <c r="I188" s="217"/>
      <c r="J188" s="218">
        <f>ROUND(I188*H188,2)</f>
        <v>0</v>
      </c>
      <c r="K188" s="214" t="s">
        <v>129</v>
      </c>
      <c r="L188" s="44"/>
      <c r="M188" s="219" t="s">
        <v>32</v>
      </c>
      <c r="N188" s="220" t="s">
        <v>51</v>
      </c>
      <c r="O188" s="84"/>
      <c r="P188" s="221">
        <f>O188*H188</f>
        <v>0</v>
      </c>
      <c r="Q188" s="221">
        <v>8.0000000000000007E-05</v>
      </c>
      <c r="R188" s="221">
        <f>Q188*H188</f>
        <v>0.0012800000000000001</v>
      </c>
      <c r="S188" s="221">
        <v>0.024930000000000001</v>
      </c>
      <c r="T188" s="222">
        <f>S188*H188</f>
        <v>0.39888000000000001</v>
      </c>
      <c r="AR188" s="223" t="s">
        <v>259</v>
      </c>
      <c r="AT188" s="223" t="s">
        <v>125</v>
      </c>
      <c r="AU188" s="223" t="s">
        <v>89</v>
      </c>
      <c r="AY188" s="17" t="s">
        <v>121</v>
      </c>
      <c r="BE188" s="224">
        <f>IF(N188="základní",J188,0)</f>
        <v>0</v>
      </c>
      <c r="BF188" s="224">
        <f>IF(N188="snížená",J188,0)</f>
        <v>0</v>
      </c>
      <c r="BG188" s="224">
        <f>IF(N188="zákl. přenesená",J188,0)</f>
        <v>0</v>
      </c>
      <c r="BH188" s="224">
        <f>IF(N188="sníž. přenesená",J188,0)</f>
        <v>0</v>
      </c>
      <c r="BI188" s="224">
        <f>IF(N188="nulová",J188,0)</f>
        <v>0</v>
      </c>
      <c r="BJ188" s="17" t="s">
        <v>21</v>
      </c>
      <c r="BK188" s="224">
        <f>ROUND(I188*H188,2)</f>
        <v>0</v>
      </c>
      <c r="BL188" s="17" t="s">
        <v>259</v>
      </c>
      <c r="BM188" s="223" t="s">
        <v>338</v>
      </c>
    </row>
    <row r="189" s="1" customFormat="1" ht="16.5" customHeight="1">
      <c r="B189" s="39"/>
      <c r="C189" s="212" t="s">
        <v>339</v>
      </c>
      <c r="D189" s="212" t="s">
        <v>125</v>
      </c>
      <c r="E189" s="213" t="s">
        <v>340</v>
      </c>
      <c r="F189" s="214" t="s">
        <v>341</v>
      </c>
      <c r="G189" s="215" t="s">
        <v>227</v>
      </c>
      <c r="H189" s="216">
        <v>16</v>
      </c>
      <c r="I189" s="217"/>
      <c r="J189" s="218">
        <f>ROUND(I189*H189,2)</f>
        <v>0</v>
      </c>
      <c r="K189" s="214" t="s">
        <v>129</v>
      </c>
      <c r="L189" s="44"/>
      <c r="M189" s="219" t="s">
        <v>32</v>
      </c>
      <c r="N189" s="220" t="s">
        <v>51</v>
      </c>
      <c r="O189" s="84"/>
      <c r="P189" s="221">
        <f>O189*H189</f>
        <v>0</v>
      </c>
      <c r="Q189" s="221">
        <v>0</v>
      </c>
      <c r="R189" s="221">
        <f>Q189*H189</f>
        <v>0</v>
      </c>
      <c r="S189" s="221">
        <v>0</v>
      </c>
      <c r="T189" s="222">
        <f>S189*H189</f>
        <v>0</v>
      </c>
      <c r="AR189" s="223" t="s">
        <v>259</v>
      </c>
      <c r="AT189" s="223" t="s">
        <v>125</v>
      </c>
      <c r="AU189" s="223" t="s">
        <v>89</v>
      </c>
      <c r="AY189" s="17" t="s">
        <v>121</v>
      </c>
      <c r="BE189" s="224">
        <f>IF(N189="základní",J189,0)</f>
        <v>0</v>
      </c>
      <c r="BF189" s="224">
        <f>IF(N189="snížená",J189,0)</f>
        <v>0</v>
      </c>
      <c r="BG189" s="224">
        <f>IF(N189="zákl. přenesená",J189,0)</f>
        <v>0</v>
      </c>
      <c r="BH189" s="224">
        <f>IF(N189="sníž. přenesená",J189,0)</f>
        <v>0</v>
      </c>
      <c r="BI189" s="224">
        <f>IF(N189="nulová",J189,0)</f>
        <v>0</v>
      </c>
      <c r="BJ189" s="17" t="s">
        <v>21</v>
      </c>
      <c r="BK189" s="224">
        <f>ROUND(I189*H189,2)</f>
        <v>0</v>
      </c>
      <c r="BL189" s="17" t="s">
        <v>259</v>
      </c>
      <c r="BM189" s="223" t="s">
        <v>342</v>
      </c>
    </row>
    <row r="190" s="1" customFormat="1" ht="24" customHeight="1">
      <c r="B190" s="39"/>
      <c r="C190" s="212" t="s">
        <v>343</v>
      </c>
      <c r="D190" s="212" t="s">
        <v>125</v>
      </c>
      <c r="E190" s="213" t="s">
        <v>344</v>
      </c>
      <c r="F190" s="214" t="s">
        <v>345</v>
      </c>
      <c r="G190" s="215" t="s">
        <v>175</v>
      </c>
      <c r="H190" s="216">
        <v>100</v>
      </c>
      <c r="I190" s="217"/>
      <c r="J190" s="218">
        <f>ROUND(I190*H190,2)</f>
        <v>0</v>
      </c>
      <c r="K190" s="214" t="s">
        <v>129</v>
      </c>
      <c r="L190" s="44"/>
      <c r="M190" s="219" t="s">
        <v>32</v>
      </c>
      <c r="N190" s="220" t="s">
        <v>51</v>
      </c>
      <c r="O190" s="84"/>
      <c r="P190" s="221">
        <f>O190*H190</f>
        <v>0</v>
      </c>
      <c r="Q190" s="221">
        <v>0</v>
      </c>
      <c r="R190" s="221">
        <f>Q190*H190</f>
        <v>0</v>
      </c>
      <c r="S190" s="221">
        <v>0</v>
      </c>
      <c r="T190" s="222">
        <f>S190*H190</f>
        <v>0</v>
      </c>
      <c r="AR190" s="223" t="s">
        <v>259</v>
      </c>
      <c r="AT190" s="223" t="s">
        <v>125</v>
      </c>
      <c r="AU190" s="223" t="s">
        <v>89</v>
      </c>
      <c r="AY190" s="17" t="s">
        <v>121</v>
      </c>
      <c r="BE190" s="224">
        <f>IF(N190="základní",J190,0)</f>
        <v>0</v>
      </c>
      <c r="BF190" s="224">
        <f>IF(N190="snížená",J190,0)</f>
        <v>0</v>
      </c>
      <c r="BG190" s="224">
        <f>IF(N190="zákl. přenesená",J190,0)</f>
        <v>0</v>
      </c>
      <c r="BH190" s="224">
        <f>IF(N190="sníž. přenesená",J190,0)</f>
        <v>0</v>
      </c>
      <c r="BI190" s="224">
        <f>IF(N190="nulová",J190,0)</f>
        <v>0</v>
      </c>
      <c r="BJ190" s="17" t="s">
        <v>21</v>
      </c>
      <c r="BK190" s="224">
        <f>ROUND(I190*H190,2)</f>
        <v>0</v>
      </c>
      <c r="BL190" s="17" t="s">
        <v>259</v>
      </c>
      <c r="BM190" s="223" t="s">
        <v>346</v>
      </c>
    </row>
    <row r="191" s="1" customFormat="1">
      <c r="B191" s="39"/>
      <c r="C191" s="40"/>
      <c r="D191" s="234" t="s">
        <v>192</v>
      </c>
      <c r="E191" s="40"/>
      <c r="F191" s="265" t="s">
        <v>347</v>
      </c>
      <c r="G191" s="40"/>
      <c r="H191" s="40"/>
      <c r="I191" s="134"/>
      <c r="J191" s="40"/>
      <c r="K191" s="40"/>
      <c r="L191" s="44"/>
      <c r="M191" s="266"/>
      <c r="N191" s="84"/>
      <c r="O191" s="84"/>
      <c r="P191" s="84"/>
      <c r="Q191" s="84"/>
      <c r="R191" s="84"/>
      <c r="S191" s="84"/>
      <c r="T191" s="85"/>
      <c r="AT191" s="17" t="s">
        <v>192</v>
      </c>
      <c r="AU191" s="17" t="s">
        <v>89</v>
      </c>
    </row>
    <row r="192" s="1" customFormat="1" ht="16.5" customHeight="1">
      <c r="B192" s="39"/>
      <c r="C192" s="212" t="s">
        <v>348</v>
      </c>
      <c r="D192" s="212" t="s">
        <v>125</v>
      </c>
      <c r="E192" s="213" t="s">
        <v>349</v>
      </c>
      <c r="F192" s="214" t="s">
        <v>350</v>
      </c>
      <c r="G192" s="215" t="s">
        <v>175</v>
      </c>
      <c r="H192" s="216">
        <v>100</v>
      </c>
      <c r="I192" s="217"/>
      <c r="J192" s="218">
        <f>ROUND(I192*H192,2)</f>
        <v>0</v>
      </c>
      <c r="K192" s="214" t="s">
        <v>129</v>
      </c>
      <c r="L192" s="44"/>
      <c r="M192" s="219" t="s">
        <v>32</v>
      </c>
      <c r="N192" s="220" t="s">
        <v>51</v>
      </c>
      <c r="O192" s="84"/>
      <c r="P192" s="221">
        <f>O192*H192</f>
        <v>0</v>
      </c>
      <c r="Q192" s="221">
        <v>0</v>
      </c>
      <c r="R192" s="221">
        <f>Q192*H192</f>
        <v>0</v>
      </c>
      <c r="S192" s="221">
        <v>0</v>
      </c>
      <c r="T192" s="222">
        <f>S192*H192</f>
        <v>0</v>
      </c>
      <c r="AR192" s="223" t="s">
        <v>259</v>
      </c>
      <c r="AT192" s="223" t="s">
        <v>125</v>
      </c>
      <c r="AU192" s="223" t="s">
        <v>89</v>
      </c>
      <c r="AY192" s="17" t="s">
        <v>121</v>
      </c>
      <c r="BE192" s="224">
        <f>IF(N192="základní",J192,0)</f>
        <v>0</v>
      </c>
      <c r="BF192" s="224">
        <f>IF(N192="snížená",J192,0)</f>
        <v>0</v>
      </c>
      <c r="BG192" s="224">
        <f>IF(N192="zákl. přenesená",J192,0)</f>
        <v>0</v>
      </c>
      <c r="BH192" s="224">
        <f>IF(N192="sníž. přenesená",J192,0)</f>
        <v>0</v>
      </c>
      <c r="BI192" s="224">
        <f>IF(N192="nulová",J192,0)</f>
        <v>0</v>
      </c>
      <c r="BJ192" s="17" t="s">
        <v>21</v>
      </c>
      <c r="BK192" s="224">
        <f>ROUND(I192*H192,2)</f>
        <v>0</v>
      </c>
      <c r="BL192" s="17" t="s">
        <v>259</v>
      </c>
      <c r="BM192" s="223" t="s">
        <v>351</v>
      </c>
    </row>
    <row r="193" s="1" customFormat="1">
      <c r="B193" s="39"/>
      <c r="C193" s="40"/>
      <c r="D193" s="234" t="s">
        <v>192</v>
      </c>
      <c r="E193" s="40"/>
      <c r="F193" s="265" t="s">
        <v>352</v>
      </c>
      <c r="G193" s="40"/>
      <c r="H193" s="40"/>
      <c r="I193" s="134"/>
      <c r="J193" s="40"/>
      <c r="K193" s="40"/>
      <c r="L193" s="44"/>
      <c r="M193" s="266"/>
      <c r="N193" s="84"/>
      <c r="O193" s="84"/>
      <c r="P193" s="84"/>
      <c r="Q193" s="84"/>
      <c r="R193" s="84"/>
      <c r="S193" s="84"/>
      <c r="T193" s="85"/>
      <c r="AT193" s="17" t="s">
        <v>192</v>
      </c>
      <c r="AU193" s="17" t="s">
        <v>89</v>
      </c>
    </row>
    <row r="194" s="11" customFormat="1" ht="22.8" customHeight="1">
      <c r="B194" s="196"/>
      <c r="C194" s="197"/>
      <c r="D194" s="198" t="s">
        <v>79</v>
      </c>
      <c r="E194" s="210" t="s">
        <v>353</v>
      </c>
      <c r="F194" s="210" t="s">
        <v>354</v>
      </c>
      <c r="G194" s="197"/>
      <c r="H194" s="197"/>
      <c r="I194" s="200"/>
      <c r="J194" s="211">
        <f>BK194</f>
        <v>0</v>
      </c>
      <c r="K194" s="197"/>
      <c r="L194" s="202"/>
      <c r="M194" s="203"/>
      <c r="N194" s="204"/>
      <c r="O194" s="204"/>
      <c r="P194" s="205">
        <f>SUM(P195:P216)</f>
        <v>0</v>
      </c>
      <c r="Q194" s="204"/>
      <c r="R194" s="205">
        <f>SUM(R195:R216)</f>
        <v>0.25035999999999997</v>
      </c>
      <c r="S194" s="204"/>
      <c r="T194" s="206">
        <f>SUM(T195:T216)</f>
        <v>0.90641627999999996</v>
      </c>
      <c r="AR194" s="207" t="s">
        <v>89</v>
      </c>
      <c r="AT194" s="208" t="s">
        <v>79</v>
      </c>
      <c r="AU194" s="208" t="s">
        <v>21</v>
      </c>
      <c r="AY194" s="207" t="s">
        <v>121</v>
      </c>
      <c r="BK194" s="209">
        <f>SUM(BK195:BK216)</f>
        <v>0</v>
      </c>
    </row>
    <row r="195" s="1" customFormat="1" ht="24" customHeight="1">
      <c r="B195" s="39"/>
      <c r="C195" s="212" t="s">
        <v>355</v>
      </c>
      <c r="D195" s="212" t="s">
        <v>125</v>
      </c>
      <c r="E195" s="213" t="s">
        <v>356</v>
      </c>
      <c r="F195" s="214" t="s">
        <v>357</v>
      </c>
      <c r="G195" s="215" t="s">
        <v>175</v>
      </c>
      <c r="H195" s="216">
        <v>18.719999999999999</v>
      </c>
      <c r="I195" s="217"/>
      <c r="J195" s="218">
        <f>ROUND(I195*H195,2)</f>
        <v>0</v>
      </c>
      <c r="K195" s="214" t="s">
        <v>129</v>
      </c>
      <c r="L195" s="44"/>
      <c r="M195" s="219" t="s">
        <v>32</v>
      </c>
      <c r="N195" s="220" t="s">
        <v>51</v>
      </c>
      <c r="O195" s="84"/>
      <c r="P195" s="221">
        <f>O195*H195</f>
        <v>0</v>
      </c>
      <c r="Q195" s="221">
        <v>0.01261</v>
      </c>
      <c r="R195" s="221">
        <f>Q195*H195</f>
        <v>0.23605919999999997</v>
      </c>
      <c r="S195" s="221">
        <v>0</v>
      </c>
      <c r="T195" s="222">
        <f>S195*H195</f>
        <v>0</v>
      </c>
      <c r="AR195" s="223" t="s">
        <v>259</v>
      </c>
      <c r="AT195" s="223" t="s">
        <v>125</v>
      </c>
      <c r="AU195" s="223" t="s">
        <v>89</v>
      </c>
      <c r="AY195" s="17" t="s">
        <v>121</v>
      </c>
      <c r="BE195" s="224">
        <f>IF(N195="základní",J195,0)</f>
        <v>0</v>
      </c>
      <c r="BF195" s="224">
        <f>IF(N195="snížená",J195,0)</f>
        <v>0</v>
      </c>
      <c r="BG195" s="224">
        <f>IF(N195="zákl. přenesená",J195,0)</f>
        <v>0</v>
      </c>
      <c r="BH195" s="224">
        <f>IF(N195="sníž. přenesená",J195,0)</f>
        <v>0</v>
      </c>
      <c r="BI195" s="224">
        <f>IF(N195="nulová",J195,0)</f>
        <v>0</v>
      </c>
      <c r="BJ195" s="17" t="s">
        <v>21</v>
      </c>
      <c r="BK195" s="224">
        <f>ROUND(I195*H195,2)</f>
        <v>0</v>
      </c>
      <c r="BL195" s="17" t="s">
        <v>259</v>
      </c>
      <c r="BM195" s="223" t="s">
        <v>358</v>
      </c>
    </row>
    <row r="196" s="1" customFormat="1">
      <c r="B196" s="39"/>
      <c r="C196" s="40"/>
      <c r="D196" s="234" t="s">
        <v>192</v>
      </c>
      <c r="E196" s="40"/>
      <c r="F196" s="265" t="s">
        <v>359</v>
      </c>
      <c r="G196" s="40"/>
      <c r="H196" s="40"/>
      <c r="I196" s="134"/>
      <c r="J196" s="40"/>
      <c r="K196" s="40"/>
      <c r="L196" s="44"/>
      <c r="M196" s="266"/>
      <c r="N196" s="84"/>
      <c r="O196" s="84"/>
      <c r="P196" s="84"/>
      <c r="Q196" s="84"/>
      <c r="R196" s="84"/>
      <c r="S196" s="84"/>
      <c r="T196" s="85"/>
      <c r="AT196" s="17" t="s">
        <v>192</v>
      </c>
      <c r="AU196" s="17" t="s">
        <v>89</v>
      </c>
    </row>
    <row r="197" s="13" customFormat="1">
      <c r="B197" s="243"/>
      <c r="C197" s="244"/>
      <c r="D197" s="234" t="s">
        <v>177</v>
      </c>
      <c r="E197" s="245" t="s">
        <v>32</v>
      </c>
      <c r="F197" s="246" t="s">
        <v>360</v>
      </c>
      <c r="G197" s="244"/>
      <c r="H197" s="247">
        <v>7.2599999999999998</v>
      </c>
      <c r="I197" s="248"/>
      <c r="J197" s="244"/>
      <c r="K197" s="244"/>
      <c r="L197" s="249"/>
      <c r="M197" s="250"/>
      <c r="N197" s="251"/>
      <c r="O197" s="251"/>
      <c r="P197" s="251"/>
      <c r="Q197" s="251"/>
      <c r="R197" s="251"/>
      <c r="S197" s="251"/>
      <c r="T197" s="252"/>
      <c r="AT197" s="253" t="s">
        <v>177</v>
      </c>
      <c r="AU197" s="253" t="s">
        <v>89</v>
      </c>
      <c r="AV197" s="13" t="s">
        <v>89</v>
      </c>
      <c r="AW197" s="13" t="s">
        <v>39</v>
      </c>
      <c r="AX197" s="13" t="s">
        <v>80</v>
      </c>
      <c r="AY197" s="253" t="s">
        <v>121</v>
      </c>
    </row>
    <row r="198" s="13" customFormat="1">
      <c r="B198" s="243"/>
      <c r="C198" s="244"/>
      <c r="D198" s="234" t="s">
        <v>177</v>
      </c>
      <c r="E198" s="245" t="s">
        <v>32</v>
      </c>
      <c r="F198" s="246" t="s">
        <v>361</v>
      </c>
      <c r="G198" s="244"/>
      <c r="H198" s="247">
        <v>1.494</v>
      </c>
      <c r="I198" s="248"/>
      <c r="J198" s="244"/>
      <c r="K198" s="244"/>
      <c r="L198" s="249"/>
      <c r="M198" s="250"/>
      <c r="N198" s="251"/>
      <c r="O198" s="251"/>
      <c r="P198" s="251"/>
      <c r="Q198" s="251"/>
      <c r="R198" s="251"/>
      <c r="S198" s="251"/>
      <c r="T198" s="252"/>
      <c r="AT198" s="253" t="s">
        <v>177</v>
      </c>
      <c r="AU198" s="253" t="s">
        <v>89</v>
      </c>
      <c r="AV198" s="13" t="s">
        <v>89</v>
      </c>
      <c r="AW198" s="13" t="s">
        <v>39</v>
      </c>
      <c r="AX198" s="13" t="s">
        <v>80</v>
      </c>
      <c r="AY198" s="253" t="s">
        <v>121</v>
      </c>
    </row>
    <row r="199" s="13" customFormat="1">
      <c r="B199" s="243"/>
      <c r="C199" s="244"/>
      <c r="D199" s="234" t="s">
        <v>177</v>
      </c>
      <c r="E199" s="245" t="s">
        <v>32</v>
      </c>
      <c r="F199" s="246" t="s">
        <v>362</v>
      </c>
      <c r="G199" s="244"/>
      <c r="H199" s="247">
        <v>7.25</v>
      </c>
      <c r="I199" s="248"/>
      <c r="J199" s="244"/>
      <c r="K199" s="244"/>
      <c r="L199" s="249"/>
      <c r="M199" s="250"/>
      <c r="N199" s="251"/>
      <c r="O199" s="251"/>
      <c r="P199" s="251"/>
      <c r="Q199" s="251"/>
      <c r="R199" s="251"/>
      <c r="S199" s="251"/>
      <c r="T199" s="252"/>
      <c r="AT199" s="253" t="s">
        <v>177</v>
      </c>
      <c r="AU199" s="253" t="s">
        <v>89</v>
      </c>
      <c r="AV199" s="13" t="s">
        <v>89</v>
      </c>
      <c r="AW199" s="13" t="s">
        <v>39</v>
      </c>
      <c r="AX199" s="13" t="s">
        <v>80</v>
      </c>
      <c r="AY199" s="253" t="s">
        <v>121</v>
      </c>
    </row>
    <row r="200" s="13" customFormat="1">
      <c r="B200" s="243"/>
      <c r="C200" s="244"/>
      <c r="D200" s="234" t="s">
        <v>177</v>
      </c>
      <c r="E200" s="245" t="s">
        <v>32</v>
      </c>
      <c r="F200" s="246" t="s">
        <v>363</v>
      </c>
      <c r="G200" s="244"/>
      <c r="H200" s="247">
        <v>2.7160000000000002</v>
      </c>
      <c r="I200" s="248"/>
      <c r="J200" s="244"/>
      <c r="K200" s="244"/>
      <c r="L200" s="249"/>
      <c r="M200" s="250"/>
      <c r="N200" s="251"/>
      <c r="O200" s="251"/>
      <c r="P200" s="251"/>
      <c r="Q200" s="251"/>
      <c r="R200" s="251"/>
      <c r="S200" s="251"/>
      <c r="T200" s="252"/>
      <c r="AT200" s="253" t="s">
        <v>177</v>
      </c>
      <c r="AU200" s="253" t="s">
        <v>89</v>
      </c>
      <c r="AV200" s="13" t="s">
        <v>89</v>
      </c>
      <c r="AW200" s="13" t="s">
        <v>39</v>
      </c>
      <c r="AX200" s="13" t="s">
        <v>80</v>
      </c>
      <c r="AY200" s="253" t="s">
        <v>121</v>
      </c>
    </row>
    <row r="201" s="14" customFormat="1">
      <c r="B201" s="254"/>
      <c r="C201" s="255"/>
      <c r="D201" s="234" t="s">
        <v>177</v>
      </c>
      <c r="E201" s="256" t="s">
        <v>32</v>
      </c>
      <c r="F201" s="257" t="s">
        <v>182</v>
      </c>
      <c r="G201" s="255"/>
      <c r="H201" s="258">
        <v>18.719999999999999</v>
      </c>
      <c r="I201" s="259"/>
      <c r="J201" s="255"/>
      <c r="K201" s="255"/>
      <c r="L201" s="260"/>
      <c r="M201" s="261"/>
      <c r="N201" s="262"/>
      <c r="O201" s="262"/>
      <c r="P201" s="262"/>
      <c r="Q201" s="262"/>
      <c r="R201" s="262"/>
      <c r="S201" s="262"/>
      <c r="T201" s="263"/>
      <c r="AT201" s="264" t="s">
        <v>177</v>
      </c>
      <c r="AU201" s="264" t="s">
        <v>89</v>
      </c>
      <c r="AV201" s="14" t="s">
        <v>124</v>
      </c>
      <c r="AW201" s="14" t="s">
        <v>39</v>
      </c>
      <c r="AX201" s="14" t="s">
        <v>21</v>
      </c>
      <c r="AY201" s="264" t="s">
        <v>121</v>
      </c>
    </row>
    <row r="202" s="1" customFormat="1" ht="24" customHeight="1">
      <c r="B202" s="39"/>
      <c r="C202" s="212" t="s">
        <v>364</v>
      </c>
      <c r="D202" s="212" t="s">
        <v>125</v>
      </c>
      <c r="E202" s="213" t="s">
        <v>365</v>
      </c>
      <c r="F202" s="214" t="s">
        <v>366</v>
      </c>
      <c r="G202" s="215" t="s">
        <v>367</v>
      </c>
      <c r="H202" s="216">
        <v>38.880000000000003</v>
      </c>
      <c r="I202" s="217"/>
      <c r="J202" s="218">
        <f>ROUND(I202*H202,2)</f>
        <v>0</v>
      </c>
      <c r="K202" s="214" t="s">
        <v>368</v>
      </c>
      <c r="L202" s="44"/>
      <c r="M202" s="219" t="s">
        <v>32</v>
      </c>
      <c r="N202" s="220" t="s">
        <v>51</v>
      </c>
      <c r="O202" s="84"/>
      <c r="P202" s="221">
        <f>O202*H202</f>
        <v>0</v>
      </c>
      <c r="Q202" s="221">
        <v>0.00025999999999999998</v>
      </c>
      <c r="R202" s="221">
        <f>Q202*H202</f>
        <v>0.010108799999999999</v>
      </c>
      <c r="S202" s="221">
        <v>0</v>
      </c>
      <c r="T202" s="222">
        <f>S202*H202</f>
        <v>0</v>
      </c>
      <c r="AR202" s="223" t="s">
        <v>259</v>
      </c>
      <c r="AT202" s="223" t="s">
        <v>125</v>
      </c>
      <c r="AU202" s="223" t="s">
        <v>89</v>
      </c>
      <c r="AY202" s="17" t="s">
        <v>121</v>
      </c>
      <c r="BE202" s="224">
        <f>IF(N202="základní",J202,0)</f>
        <v>0</v>
      </c>
      <c r="BF202" s="224">
        <f>IF(N202="snížená",J202,0)</f>
        <v>0</v>
      </c>
      <c r="BG202" s="224">
        <f>IF(N202="zákl. přenesená",J202,0)</f>
        <v>0</v>
      </c>
      <c r="BH202" s="224">
        <f>IF(N202="sníž. přenesená",J202,0)</f>
        <v>0</v>
      </c>
      <c r="BI202" s="224">
        <f>IF(N202="nulová",J202,0)</f>
        <v>0</v>
      </c>
      <c r="BJ202" s="17" t="s">
        <v>21</v>
      </c>
      <c r="BK202" s="224">
        <f>ROUND(I202*H202,2)</f>
        <v>0</v>
      </c>
      <c r="BL202" s="17" t="s">
        <v>259</v>
      </c>
      <c r="BM202" s="223" t="s">
        <v>369</v>
      </c>
    </row>
    <row r="203" s="1" customFormat="1">
      <c r="B203" s="39"/>
      <c r="C203" s="40"/>
      <c r="D203" s="234" t="s">
        <v>192</v>
      </c>
      <c r="E203" s="40"/>
      <c r="F203" s="265" t="s">
        <v>359</v>
      </c>
      <c r="G203" s="40"/>
      <c r="H203" s="40"/>
      <c r="I203" s="134"/>
      <c r="J203" s="40"/>
      <c r="K203" s="40"/>
      <c r="L203" s="44"/>
      <c r="M203" s="266"/>
      <c r="N203" s="84"/>
      <c r="O203" s="84"/>
      <c r="P203" s="84"/>
      <c r="Q203" s="84"/>
      <c r="R203" s="84"/>
      <c r="S203" s="84"/>
      <c r="T203" s="85"/>
      <c r="AT203" s="17" t="s">
        <v>192</v>
      </c>
      <c r="AU203" s="17" t="s">
        <v>89</v>
      </c>
    </row>
    <row r="204" s="1" customFormat="1" ht="24" customHeight="1">
      <c r="B204" s="39"/>
      <c r="C204" s="212" t="s">
        <v>370</v>
      </c>
      <c r="D204" s="212" t="s">
        <v>125</v>
      </c>
      <c r="E204" s="213" t="s">
        <v>371</v>
      </c>
      <c r="F204" s="214" t="s">
        <v>372</v>
      </c>
      <c r="G204" s="215" t="s">
        <v>175</v>
      </c>
      <c r="H204" s="216">
        <v>18.719999999999999</v>
      </c>
      <c r="I204" s="217"/>
      <c r="J204" s="218">
        <f>ROUND(I204*H204,2)</f>
        <v>0</v>
      </c>
      <c r="K204" s="214" t="s">
        <v>368</v>
      </c>
      <c r="L204" s="44"/>
      <c r="M204" s="219" t="s">
        <v>32</v>
      </c>
      <c r="N204" s="220" t="s">
        <v>51</v>
      </c>
      <c r="O204" s="84"/>
      <c r="P204" s="221">
        <f>O204*H204</f>
        <v>0</v>
      </c>
      <c r="Q204" s="221">
        <v>0.00010000000000000001</v>
      </c>
      <c r="R204" s="221">
        <f>Q204*H204</f>
        <v>0.001872</v>
      </c>
      <c r="S204" s="221">
        <v>0</v>
      </c>
      <c r="T204" s="222">
        <f>S204*H204</f>
        <v>0</v>
      </c>
      <c r="AR204" s="223" t="s">
        <v>259</v>
      </c>
      <c r="AT204" s="223" t="s">
        <v>125</v>
      </c>
      <c r="AU204" s="223" t="s">
        <v>89</v>
      </c>
      <c r="AY204" s="17" t="s">
        <v>121</v>
      </c>
      <c r="BE204" s="224">
        <f>IF(N204="základní",J204,0)</f>
        <v>0</v>
      </c>
      <c r="BF204" s="224">
        <f>IF(N204="snížená",J204,0)</f>
        <v>0</v>
      </c>
      <c r="BG204" s="224">
        <f>IF(N204="zákl. přenesená",J204,0)</f>
        <v>0</v>
      </c>
      <c r="BH204" s="224">
        <f>IF(N204="sníž. přenesená",J204,0)</f>
        <v>0</v>
      </c>
      <c r="BI204" s="224">
        <f>IF(N204="nulová",J204,0)</f>
        <v>0</v>
      </c>
      <c r="BJ204" s="17" t="s">
        <v>21</v>
      </c>
      <c r="BK204" s="224">
        <f>ROUND(I204*H204,2)</f>
        <v>0</v>
      </c>
      <c r="BL204" s="17" t="s">
        <v>259</v>
      </c>
      <c r="BM204" s="223" t="s">
        <v>373</v>
      </c>
    </row>
    <row r="205" s="1" customFormat="1">
      <c r="B205" s="39"/>
      <c r="C205" s="40"/>
      <c r="D205" s="234" t="s">
        <v>192</v>
      </c>
      <c r="E205" s="40"/>
      <c r="F205" s="265" t="s">
        <v>359</v>
      </c>
      <c r="G205" s="40"/>
      <c r="H205" s="40"/>
      <c r="I205" s="134"/>
      <c r="J205" s="40"/>
      <c r="K205" s="40"/>
      <c r="L205" s="44"/>
      <c r="M205" s="266"/>
      <c r="N205" s="84"/>
      <c r="O205" s="84"/>
      <c r="P205" s="84"/>
      <c r="Q205" s="84"/>
      <c r="R205" s="84"/>
      <c r="S205" s="84"/>
      <c r="T205" s="85"/>
      <c r="AT205" s="17" t="s">
        <v>192</v>
      </c>
      <c r="AU205" s="17" t="s">
        <v>89</v>
      </c>
    </row>
    <row r="206" s="1" customFormat="1" ht="24" customHeight="1">
      <c r="B206" s="39"/>
      <c r="C206" s="212" t="s">
        <v>374</v>
      </c>
      <c r="D206" s="212" t="s">
        <v>125</v>
      </c>
      <c r="E206" s="213" t="s">
        <v>375</v>
      </c>
      <c r="F206" s="214" t="s">
        <v>376</v>
      </c>
      <c r="G206" s="215" t="s">
        <v>175</v>
      </c>
      <c r="H206" s="216">
        <v>52.667999999999999</v>
      </c>
      <c r="I206" s="217"/>
      <c r="J206" s="218">
        <f>ROUND(I206*H206,2)</f>
        <v>0</v>
      </c>
      <c r="K206" s="214" t="s">
        <v>129</v>
      </c>
      <c r="L206" s="44"/>
      <c r="M206" s="219" t="s">
        <v>32</v>
      </c>
      <c r="N206" s="220" t="s">
        <v>51</v>
      </c>
      <c r="O206" s="84"/>
      <c r="P206" s="221">
        <f>O206*H206</f>
        <v>0</v>
      </c>
      <c r="Q206" s="221">
        <v>0</v>
      </c>
      <c r="R206" s="221">
        <f>Q206*H206</f>
        <v>0</v>
      </c>
      <c r="S206" s="221">
        <v>0.01721</v>
      </c>
      <c r="T206" s="222">
        <f>S206*H206</f>
        <v>0.90641627999999996</v>
      </c>
      <c r="AR206" s="223" t="s">
        <v>259</v>
      </c>
      <c r="AT206" s="223" t="s">
        <v>125</v>
      </c>
      <c r="AU206" s="223" t="s">
        <v>89</v>
      </c>
      <c r="AY206" s="17" t="s">
        <v>121</v>
      </c>
      <c r="BE206" s="224">
        <f>IF(N206="základní",J206,0)</f>
        <v>0</v>
      </c>
      <c r="BF206" s="224">
        <f>IF(N206="snížená",J206,0)</f>
        <v>0</v>
      </c>
      <c r="BG206" s="224">
        <f>IF(N206="zákl. přenesená",J206,0)</f>
        <v>0</v>
      </c>
      <c r="BH206" s="224">
        <f>IF(N206="sníž. přenesená",J206,0)</f>
        <v>0</v>
      </c>
      <c r="BI206" s="224">
        <f>IF(N206="nulová",J206,0)</f>
        <v>0</v>
      </c>
      <c r="BJ206" s="17" t="s">
        <v>21</v>
      </c>
      <c r="BK206" s="224">
        <f>ROUND(I206*H206,2)</f>
        <v>0</v>
      </c>
      <c r="BL206" s="17" t="s">
        <v>259</v>
      </c>
      <c r="BM206" s="223" t="s">
        <v>377</v>
      </c>
    </row>
    <row r="207" s="1" customFormat="1">
      <c r="B207" s="39"/>
      <c r="C207" s="40"/>
      <c r="D207" s="234" t="s">
        <v>192</v>
      </c>
      <c r="E207" s="40"/>
      <c r="F207" s="265" t="s">
        <v>378</v>
      </c>
      <c r="G207" s="40"/>
      <c r="H207" s="40"/>
      <c r="I207" s="134"/>
      <c r="J207" s="40"/>
      <c r="K207" s="40"/>
      <c r="L207" s="44"/>
      <c r="M207" s="266"/>
      <c r="N207" s="84"/>
      <c r="O207" s="84"/>
      <c r="P207" s="84"/>
      <c r="Q207" s="84"/>
      <c r="R207" s="84"/>
      <c r="S207" s="84"/>
      <c r="T207" s="85"/>
      <c r="AT207" s="17" t="s">
        <v>192</v>
      </c>
      <c r="AU207" s="17" t="s">
        <v>89</v>
      </c>
    </row>
    <row r="208" s="13" customFormat="1">
      <c r="B208" s="243"/>
      <c r="C208" s="244"/>
      <c r="D208" s="234" t="s">
        <v>177</v>
      </c>
      <c r="E208" s="245" t="s">
        <v>32</v>
      </c>
      <c r="F208" s="246" t="s">
        <v>379</v>
      </c>
      <c r="G208" s="244"/>
      <c r="H208" s="247">
        <v>26.844999999999999</v>
      </c>
      <c r="I208" s="248"/>
      <c r="J208" s="244"/>
      <c r="K208" s="244"/>
      <c r="L208" s="249"/>
      <c r="M208" s="250"/>
      <c r="N208" s="251"/>
      <c r="O208" s="251"/>
      <c r="P208" s="251"/>
      <c r="Q208" s="251"/>
      <c r="R208" s="251"/>
      <c r="S208" s="251"/>
      <c r="T208" s="252"/>
      <c r="AT208" s="253" t="s">
        <v>177</v>
      </c>
      <c r="AU208" s="253" t="s">
        <v>89</v>
      </c>
      <c r="AV208" s="13" t="s">
        <v>89</v>
      </c>
      <c r="AW208" s="13" t="s">
        <v>39</v>
      </c>
      <c r="AX208" s="13" t="s">
        <v>80</v>
      </c>
      <c r="AY208" s="253" t="s">
        <v>121</v>
      </c>
    </row>
    <row r="209" s="13" customFormat="1">
      <c r="B209" s="243"/>
      <c r="C209" s="244"/>
      <c r="D209" s="234" t="s">
        <v>177</v>
      </c>
      <c r="E209" s="245" t="s">
        <v>32</v>
      </c>
      <c r="F209" s="246" t="s">
        <v>380</v>
      </c>
      <c r="G209" s="244"/>
      <c r="H209" s="247">
        <v>19</v>
      </c>
      <c r="I209" s="248"/>
      <c r="J209" s="244"/>
      <c r="K209" s="244"/>
      <c r="L209" s="249"/>
      <c r="M209" s="250"/>
      <c r="N209" s="251"/>
      <c r="O209" s="251"/>
      <c r="P209" s="251"/>
      <c r="Q209" s="251"/>
      <c r="R209" s="251"/>
      <c r="S209" s="251"/>
      <c r="T209" s="252"/>
      <c r="AT209" s="253" t="s">
        <v>177</v>
      </c>
      <c r="AU209" s="253" t="s">
        <v>89</v>
      </c>
      <c r="AV209" s="13" t="s">
        <v>89</v>
      </c>
      <c r="AW209" s="13" t="s">
        <v>39</v>
      </c>
      <c r="AX209" s="13" t="s">
        <v>80</v>
      </c>
      <c r="AY209" s="253" t="s">
        <v>121</v>
      </c>
    </row>
    <row r="210" s="13" customFormat="1">
      <c r="B210" s="243"/>
      <c r="C210" s="244"/>
      <c r="D210" s="234" t="s">
        <v>177</v>
      </c>
      <c r="E210" s="245" t="s">
        <v>32</v>
      </c>
      <c r="F210" s="246" t="s">
        <v>381</v>
      </c>
      <c r="G210" s="244"/>
      <c r="H210" s="247">
        <v>6.8230000000000004</v>
      </c>
      <c r="I210" s="248"/>
      <c r="J210" s="244"/>
      <c r="K210" s="244"/>
      <c r="L210" s="249"/>
      <c r="M210" s="250"/>
      <c r="N210" s="251"/>
      <c r="O210" s="251"/>
      <c r="P210" s="251"/>
      <c r="Q210" s="251"/>
      <c r="R210" s="251"/>
      <c r="S210" s="251"/>
      <c r="T210" s="252"/>
      <c r="AT210" s="253" t="s">
        <v>177</v>
      </c>
      <c r="AU210" s="253" t="s">
        <v>89</v>
      </c>
      <c r="AV210" s="13" t="s">
        <v>89</v>
      </c>
      <c r="AW210" s="13" t="s">
        <v>39</v>
      </c>
      <c r="AX210" s="13" t="s">
        <v>80</v>
      </c>
      <c r="AY210" s="253" t="s">
        <v>121</v>
      </c>
    </row>
    <row r="211" s="14" customFormat="1">
      <c r="B211" s="254"/>
      <c r="C211" s="255"/>
      <c r="D211" s="234" t="s">
        <v>177</v>
      </c>
      <c r="E211" s="256" t="s">
        <v>32</v>
      </c>
      <c r="F211" s="257" t="s">
        <v>182</v>
      </c>
      <c r="G211" s="255"/>
      <c r="H211" s="258">
        <v>52.667999999999999</v>
      </c>
      <c r="I211" s="259"/>
      <c r="J211" s="255"/>
      <c r="K211" s="255"/>
      <c r="L211" s="260"/>
      <c r="M211" s="261"/>
      <c r="N211" s="262"/>
      <c r="O211" s="262"/>
      <c r="P211" s="262"/>
      <c r="Q211" s="262"/>
      <c r="R211" s="262"/>
      <c r="S211" s="262"/>
      <c r="T211" s="263"/>
      <c r="AT211" s="264" t="s">
        <v>177</v>
      </c>
      <c r="AU211" s="264" t="s">
        <v>89</v>
      </c>
      <c r="AV211" s="14" t="s">
        <v>124</v>
      </c>
      <c r="AW211" s="14" t="s">
        <v>39</v>
      </c>
      <c r="AX211" s="14" t="s">
        <v>21</v>
      </c>
      <c r="AY211" s="264" t="s">
        <v>121</v>
      </c>
    </row>
    <row r="212" s="1" customFormat="1" ht="16.5" customHeight="1">
      <c r="B212" s="39"/>
      <c r="C212" s="212" t="s">
        <v>382</v>
      </c>
      <c r="D212" s="212" t="s">
        <v>125</v>
      </c>
      <c r="E212" s="213" t="s">
        <v>383</v>
      </c>
      <c r="F212" s="214" t="s">
        <v>384</v>
      </c>
      <c r="G212" s="215" t="s">
        <v>227</v>
      </c>
      <c r="H212" s="216">
        <v>4</v>
      </c>
      <c r="I212" s="217"/>
      <c r="J212" s="218">
        <f>ROUND(I212*H212,2)</f>
        <v>0</v>
      </c>
      <c r="K212" s="214" t="s">
        <v>129</v>
      </c>
      <c r="L212" s="44"/>
      <c r="M212" s="219" t="s">
        <v>32</v>
      </c>
      <c r="N212" s="220" t="s">
        <v>51</v>
      </c>
      <c r="O212" s="84"/>
      <c r="P212" s="221">
        <f>O212*H212</f>
        <v>0</v>
      </c>
      <c r="Q212" s="221">
        <v>3.0000000000000001E-05</v>
      </c>
      <c r="R212" s="221">
        <f>Q212*H212</f>
        <v>0.00012</v>
      </c>
      <c r="S212" s="221">
        <v>0</v>
      </c>
      <c r="T212" s="222">
        <f>S212*H212</f>
        <v>0</v>
      </c>
      <c r="AR212" s="223" t="s">
        <v>259</v>
      </c>
      <c r="AT212" s="223" t="s">
        <v>125</v>
      </c>
      <c r="AU212" s="223" t="s">
        <v>89</v>
      </c>
      <c r="AY212" s="17" t="s">
        <v>121</v>
      </c>
      <c r="BE212" s="224">
        <f>IF(N212="základní",J212,0)</f>
        <v>0</v>
      </c>
      <c r="BF212" s="224">
        <f>IF(N212="snížená",J212,0)</f>
        <v>0</v>
      </c>
      <c r="BG212" s="224">
        <f>IF(N212="zákl. přenesená",J212,0)</f>
        <v>0</v>
      </c>
      <c r="BH212" s="224">
        <f>IF(N212="sníž. přenesená",J212,0)</f>
        <v>0</v>
      </c>
      <c r="BI212" s="224">
        <f>IF(N212="nulová",J212,0)</f>
        <v>0</v>
      </c>
      <c r="BJ212" s="17" t="s">
        <v>21</v>
      </c>
      <c r="BK212" s="224">
        <f>ROUND(I212*H212,2)</f>
        <v>0</v>
      </c>
      <c r="BL212" s="17" t="s">
        <v>259</v>
      </c>
      <c r="BM212" s="223" t="s">
        <v>385</v>
      </c>
    </row>
    <row r="213" s="1" customFormat="1">
      <c r="B213" s="39"/>
      <c r="C213" s="40"/>
      <c r="D213" s="234" t="s">
        <v>192</v>
      </c>
      <c r="E213" s="40"/>
      <c r="F213" s="265" t="s">
        <v>386</v>
      </c>
      <c r="G213" s="40"/>
      <c r="H213" s="40"/>
      <c r="I213" s="134"/>
      <c r="J213" s="40"/>
      <c r="K213" s="40"/>
      <c r="L213" s="44"/>
      <c r="M213" s="266"/>
      <c r="N213" s="84"/>
      <c r="O213" s="84"/>
      <c r="P213" s="84"/>
      <c r="Q213" s="84"/>
      <c r="R213" s="84"/>
      <c r="S213" s="84"/>
      <c r="T213" s="85"/>
      <c r="AT213" s="17" t="s">
        <v>192</v>
      </c>
      <c r="AU213" s="17" t="s">
        <v>89</v>
      </c>
    </row>
    <row r="214" s="1" customFormat="1" ht="16.5" customHeight="1">
      <c r="B214" s="39"/>
      <c r="C214" s="267" t="s">
        <v>387</v>
      </c>
      <c r="D214" s="267" t="s">
        <v>231</v>
      </c>
      <c r="E214" s="268" t="s">
        <v>388</v>
      </c>
      <c r="F214" s="269" t="s">
        <v>389</v>
      </c>
      <c r="G214" s="270" t="s">
        <v>227</v>
      </c>
      <c r="H214" s="271">
        <v>4</v>
      </c>
      <c r="I214" s="272"/>
      <c r="J214" s="273">
        <f>ROUND(I214*H214,2)</f>
        <v>0</v>
      </c>
      <c r="K214" s="269" t="s">
        <v>129</v>
      </c>
      <c r="L214" s="274"/>
      <c r="M214" s="275" t="s">
        <v>32</v>
      </c>
      <c r="N214" s="276" t="s">
        <v>51</v>
      </c>
      <c r="O214" s="84"/>
      <c r="P214" s="221">
        <f>O214*H214</f>
        <v>0</v>
      </c>
      <c r="Q214" s="221">
        <v>0.00055000000000000003</v>
      </c>
      <c r="R214" s="221">
        <f>Q214*H214</f>
        <v>0.0022000000000000001</v>
      </c>
      <c r="S214" s="221">
        <v>0</v>
      </c>
      <c r="T214" s="222">
        <f>S214*H214</f>
        <v>0</v>
      </c>
      <c r="AR214" s="223" t="s">
        <v>355</v>
      </c>
      <c r="AT214" s="223" t="s">
        <v>231</v>
      </c>
      <c r="AU214" s="223" t="s">
        <v>89</v>
      </c>
      <c r="AY214" s="17" t="s">
        <v>121</v>
      </c>
      <c r="BE214" s="224">
        <f>IF(N214="základní",J214,0)</f>
        <v>0</v>
      </c>
      <c r="BF214" s="224">
        <f>IF(N214="snížená",J214,0)</f>
        <v>0</v>
      </c>
      <c r="BG214" s="224">
        <f>IF(N214="zákl. přenesená",J214,0)</f>
        <v>0</v>
      </c>
      <c r="BH214" s="224">
        <f>IF(N214="sníž. přenesená",J214,0)</f>
        <v>0</v>
      </c>
      <c r="BI214" s="224">
        <f>IF(N214="nulová",J214,0)</f>
        <v>0</v>
      </c>
      <c r="BJ214" s="17" t="s">
        <v>21</v>
      </c>
      <c r="BK214" s="224">
        <f>ROUND(I214*H214,2)</f>
        <v>0</v>
      </c>
      <c r="BL214" s="17" t="s">
        <v>259</v>
      </c>
      <c r="BM214" s="223" t="s">
        <v>390</v>
      </c>
    </row>
    <row r="215" s="1" customFormat="1" ht="36" customHeight="1">
      <c r="B215" s="39"/>
      <c r="C215" s="212" t="s">
        <v>391</v>
      </c>
      <c r="D215" s="212" t="s">
        <v>125</v>
      </c>
      <c r="E215" s="213" t="s">
        <v>392</v>
      </c>
      <c r="F215" s="214" t="s">
        <v>393</v>
      </c>
      <c r="G215" s="215" t="s">
        <v>286</v>
      </c>
      <c r="H215" s="216">
        <v>0.25</v>
      </c>
      <c r="I215" s="217"/>
      <c r="J215" s="218">
        <f>ROUND(I215*H215,2)</f>
        <v>0</v>
      </c>
      <c r="K215" s="214" t="s">
        <v>129</v>
      </c>
      <c r="L215" s="44"/>
      <c r="M215" s="219" t="s">
        <v>32</v>
      </c>
      <c r="N215" s="220" t="s">
        <v>51</v>
      </c>
      <c r="O215" s="84"/>
      <c r="P215" s="221">
        <f>O215*H215</f>
        <v>0</v>
      </c>
      <c r="Q215" s="221">
        <v>0</v>
      </c>
      <c r="R215" s="221">
        <f>Q215*H215</f>
        <v>0</v>
      </c>
      <c r="S215" s="221">
        <v>0</v>
      </c>
      <c r="T215" s="222">
        <f>S215*H215</f>
        <v>0</v>
      </c>
      <c r="AR215" s="223" t="s">
        <v>259</v>
      </c>
      <c r="AT215" s="223" t="s">
        <v>125</v>
      </c>
      <c r="AU215" s="223" t="s">
        <v>89</v>
      </c>
      <c r="AY215" s="17" t="s">
        <v>121</v>
      </c>
      <c r="BE215" s="224">
        <f>IF(N215="základní",J215,0)</f>
        <v>0</v>
      </c>
      <c r="BF215" s="224">
        <f>IF(N215="snížená",J215,0)</f>
        <v>0</v>
      </c>
      <c r="BG215" s="224">
        <f>IF(N215="zákl. přenesená",J215,0)</f>
        <v>0</v>
      </c>
      <c r="BH215" s="224">
        <f>IF(N215="sníž. přenesená",J215,0)</f>
        <v>0</v>
      </c>
      <c r="BI215" s="224">
        <f>IF(N215="nulová",J215,0)</f>
        <v>0</v>
      </c>
      <c r="BJ215" s="17" t="s">
        <v>21</v>
      </c>
      <c r="BK215" s="224">
        <f>ROUND(I215*H215,2)</f>
        <v>0</v>
      </c>
      <c r="BL215" s="17" t="s">
        <v>259</v>
      </c>
      <c r="BM215" s="223" t="s">
        <v>394</v>
      </c>
    </row>
    <row r="216" s="1" customFormat="1">
      <c r="B216" s="39"/>
      <c r="C216" s="40"/>
      <c r="D216" s="234" t="s">
        <v>192</v>
      </c>
      <c r="E216" s="40"/>
      <c r="F216" s="265" t="s">
        <v>395</v>
      </c>
      <c r="G216" s="40"/>
      <c r="H216" s="40"/>
      <c r="I216" s="134"/>
      <c r="J216" s="40"/>
      <c r="K216" s="40"/>
      <c r="L216" s="44"/>
      <c r="M216" s="266"/>
      <c r="N216" s="84"/>
      <c r="O216" s="84"/>
      <c r="P216" s="84"/>
      <c r="Q216" s="84"/>
      <c r="R216" s="84"/>
      <c r="S216" s="84"/>
      <c r="T216" s="85"/>
      <c r="AT216" s="17" t="s">
        <v>192</v>
      </c>
      <c r="AU216" s="17" t="s">
        <v>89</v>
      </c>
    </row>
    <row r="217" s="11" customFormat="1" ht="22.8" customHeight="1">
      <c r="B217" s="196"/>
      <c r="C217" s="197"/>
      <c r="D217" s="198" t="s">
        <v>79</v>
      </c>
      <c r="E217" s="210" t="s">
        <v>396</v>
      </c>
      <c r="F217" s="210" t="s">
        <v>397</v>
      </c>
      <c r="G217" s="197"/>
      <c r="H217" s="197"/>
      <c r="I217" s="200"/>
      <c r="J217" s="211">
        <f>BK217</f>
        <v>0</v>
      </c>
      <c r="K217" s="197"/>
      <c r="L217" s="202"/>
      <c r="M217" s="203"/>
      <c r="N217" s="204"/>
      <c r="O217" s="204"/>
      <c r="P217" s="205">
        <f>SUM(P218:P264)</f>
        <v>0</v>
      </c>
      <c r="Q217" s="204"/>
      <c r="R217" s="205">
        <f>SUM(R218:R264)</f>
        <v>1.3966284000000002</v>
      </c>
      <c r="S217" s="204"/>
      <c r="T217" s="206">
        <f>SUM(T218:T264)</f>
        <v>0</v>
      </c>
      <c r="AR217" s="207" t="s">
        <v>89</v>
      </c>
      <c r="AT217" s="208" t="s">
        <v>79</v>
      </c>
      <c r="AU217" s="208" t="s">
        <v>21</v>
      </c>
      <c r="AY217" s="207" t="s">
        <v>121</v>
      </c>
      <c r="BK217" s="209">
        <f>SUM(BK218:BK264)</f>
        <v>0</v>
      </c>
    </row>
    <row r="218" s="1" customFormat="1" ht="16.5" customHeight="1">
      <c r="B218" s="39"/>
      <c r="C218" s="212" t="s">
        <v>398</v>
      </c>
      <c r="D218" s="212" t="s">
        <v>125</v>
      </c>
      <c r="E218" s="213" t="s">
        <v>399</v>
      </c>
      <c r="F218" s="214" t="s">
        <v>400</v>
      </c>
      <c r="G218" s="215" t="s">
        <v>128</v>
      </c>
      <c r="H218" s="216">
        <v>6</v>
      </c>
      <c r="I218" s="217"/>
      <c r="J218" s="218">
        <f>ROUND(I218*H218,2)</f>
        <v>0</v>
      </c>
      <c r="K218" s="214" t="s">
        <v>32</v>
      </c>
      <c r="L218" s="44"/>
      <c r="M218" s="219" t="s">
        <v>32</v>
      </c>
      <c r="N218" s="220" t="s">
        <v>51</v>
      </c>
      <c r="O218" s="84"/>
      <c r="P218" s="221">
        <f>O218*H218</f>
        <v>0</v>
      </c>
      <c r="Q218" s="221">
        <v>0</v>
      </c>
      <c r="R218" s="221">
        <f>Q218*H218</f>
        <v>0</v>
      </c>
      <c r="S218" s="221">
        <v>0</v>
      </c>
      <c r="T218" s="222">
        <f>S218*H218</f>
        <v>0</v>
      </c>
      <c r="AR218" s="223" t="s">
        <v>259</v>
      </c>
      <c r="AT218" s="223" t="s">
        <v>125</v>
      </c>
      <c r="AU218" s="223" t="s">
        <v>89</v>
      </c>
      <c r="AY218" s="17" t="s">
        <v>121</v>
      </c>
      <c r="BE218" s="224">
        <f>IF(N218="základní",J218,0)</f>
        <v>0</v>
      </c>
      <c r="BF218" s="224">
        <f>IF(N218="snížená",J218,0)</f>
        <v>0</v>
      </c>
      <c r="BG218" s="224">
        <f>IF(N218="zákl. přenesená",J218,0)</f>
        <v>0</v>
      </c>
      <c r="BH218" s="224">
        <f>IF(N218="sníž. přenesená",J218,0)</f>
        <v>0</v>
      </c>
      <c r="BI218" s="224">
        <f>IF(N218="nulová",J218,0)</f>
        <v>0</v>
      </c>
      <c r="BJ218" s="17" t="s">
        <v>21</v>
      </c>
      <c r="BK218" s="224">
        <f>ROUND(I218*H218,2)</f>
        <v>0</v>
      </c>
      <c r="BL218" s="17" t="s">
        <v>259</v>
      </c>
      <c r="BM218" s="223" t="s">
        <v>401</v>
      </c>
    </row>
    <row r="219" s="1" customFormat="1">
      <c r="B219" s="39"/>
      <c r="C219" s="40"/>
      <c r="D219" s="234" t="s">
        <v>192</v>
      </c>
      <c r="E219" s="40"/>
      <c r="F219" s="265" t="s">
        <v>402</v>
      </c>
      <c r="G219" s="40"/>
      <c r="H219" s="40"/>
      <c r="I219" s="134"/>
      <c r="J219" s="40"/>
      <c r="K219" s="40"/>
      <c r="L219" s="44"/>
      <c r="M219" s="266"/>
      <c r="N219" s="84"/>
      <c r="O219" s="84"/>
      <c r="P219" s="84"/>
      <c r="Q219" s="84"/>
      <c r="R219" s="84"/>
      <c r="S219" s="84"/>
      <c r="T219" s="85"/>
      <c r="AT219" s="17" t="s">
        <v>192</v>
      </c>
      <c r="AU219" s="17" t="s">
        <v>89</v>
      </c>
    </row>
    <row r="220" s="1" customFormat="1" ht="24" customHeight="1">
      <c r="B220" s="39"/>
      <c r="C220" s="212" t="s">
        <v>403</v>
      </c>
      <c r="D220" s="212" t="s">
        <v>125</v>
      </c>
      <c r="E220" s="213" t="s">
        <v>404</v>
      </c>
      <c r="F220" s="214" t="s">
        <v>405</v>
      </c>
      <c r="G220" s="215" t="s">
        <v>227</v>
      </c>
      <c r="H220" s="216">
        <v>52</v>
      </c>
      <c r="I220" s="217"/>
      <c r="J220" s="218">
        <f>ROUND(I220*H220,2)</f>
        <v>0</v>
      </c>
      <c r="K220" s="214" t="s">
        <v>129</v>
      </c>
      <c r="L220" s="44"/>
      <c r="M220" s="219" t="s">
        <v>32</v>
      </c>
      <c r="N220" s="220" t="s">
        <v>51</v>
      </c>
      <c r="O220" s="84"/>
      <c r="P220" s="221">
        <f>O220*H220</f>
        <v>0</v>
      </c>
      <c r="Q220" s="221">
        <v>0</v>
      </c>
      <c r="R220" s="221">
        <f>Q220*H220</f>
        <v>0</v>
      </c>
      <c r="S220" s="221">
        <v>0</v>
      </c>
      <c r="T220" s="222">
        <f>S220*H220</f>
        <v>0</v>
      </c>
      <c r="AR220" s="223" t="s">
        <v>259</v>
      </c>
      <c r="AT220" s="223" t="s">
        <v>125</v>
      </c>
      <c r="AU220" s="223" t="s">
        <v>89</v>
      </c>
      <c r="AY220" s="17" t="s">
        <v>121</v>
      </c>
      <c r="BE220" s="224">
        <f>IF(N220="základní",J220,0)</f>
        <v>0</v>
      </c>
      <c r="BF220" s="224">
        <f>IF(N220="snížená",J220,0)</f>
        <v>0</v>
      </c>
      <c r="BG220" s="224">
        <f>IF(N220="zákl. přenesená",J220,0)</f>
        <v>0</v>
      </c>
      <c r="BH220" s="224">
        <f>IF(N220="sníž. přenesená",J220,0)</f>
        <v>0</v>
      </c>
      <c r="BI220" s="224">
        <f>IF(N220="nulová",J220,0)</f>
        <v>0</v>
      </c>
      <c r="BJ220" s="17" t="s">
        <v>21</v>
      </c>
      <c r="BK220" s="224">
        <f>ROUND(I220*H220,2)</f>
        <v>0</v>
      </c>
      <c r="BL220" s="17" t="s">
        <v>259</v>
      </c>
      <c r="BM220" s="223" t="s">
        <v>406</v>
      </c>
    </row>
    <row r="221" s="1" customFormat="1" ht="16.5" customHeight="1">
      <c r="B221" s="39"/>
      <c r="C221" s="267" t="s">
        <v>29</v>
      </c>
      <c r="D221" s="267" t="s">
        <v>231</v>
      </c>
      <c r="E221" s="268" t="s">
        <v>407</v>
      </c>
      <c r="F221" s="269" t="s">
        <v>408</v>
      </c>
      <c r="G221" s="270" t="s">
        <v>227</v>
      </c>
      <c r="H221" s="271">
        <v>34</v>
      </c>
      <c r="I221" s="272"/>
      <c r="J221" s="273">
        <f>ROUND(I221*H221,2)</f>
        <v>0</v>
      </c>
      <c r="K221" s="269" t="s">
        <v>129</v>
      </c>
      <c r="L221" s="274"/>
      <c r="M221" s="275" t="s">
        <v>32</v>
      </c>
      <c r="N221" s="276" t="s">
        <v>51</v>
      </c>
      <c r="O221" s="84"/>
      <c r="P221" s="221">
        <f>O221*H221</f>
        <v>0</v>
      </c>
      <c r="Q221" s="221">
        <v>0.016500000000000001</v>
      </c>
      <c r="R221" s="221">
        <f>Q221*H221</f>
        <v>0.56100000000000005</v>
      </c>
      <c r="S221" s="221">
        <v>0</v>
      </c>
      <c r="T221" s="222">
        <f>S221*H221</f>
        <v>0</v>
      </c>
      <c r="AR221" s="223" t="s">
        <v>355</v>
      </c>
      <c r="AT221" s="223" t="s">
        <v>231</v>
      </c>
      <c r="AU221" s="223" t="s">
        <v>89</v>
      </c>
      <c r="AY221" s="17" t="s">
        <v>121</v>
      </c>
      <c r="BE221" s="224">
        <f>IF(N221="základní",J221,0)</f>
        <v>0</v>
      </c>
      <c r="BF221" s="224">
        <f>IF(N221="snížená",J221,0)</f>
        <v>0</v>
      </c>
      <c r="BG221" s="224">
        <f>IF(N221="zákl. přenesená",J221,0)</f>
        <v>0</v>
      </c>
      <c r="BH221" s="224">
        <f>IF(N221="sníž. přenesená",J221,0)</f>
        <v>0</v>
      </c>
      <c r="BI221" s="224">
        <f>IF(N221="nulová",J221,0)</f>
        <v>0</v>
      </c>
      <c r="BJ221" s="17" t="s">
        <v>21</v>
      </c>
      <c r="BK221" s="224">
        <f>ROUND(I221*H221,2)</f>
        <v>0</v>
      </c>
      <c r="BL221" s="17" t="s">
        <v>259</v>
      </c>
      <c r="BM221" s="223" t="s">
        <v>409</v>
      </c>
    </row>
    <row r="222" s="1" customFormat="1" ht="16.5" customHeight="1">
      <c r="B222" s="39"/>
      <c r="C222" s="267" t="s">
        <v>410</v>
      </c>
      <c r="D222" s="267" t="s">
        <v>231</v>
      </c>
      <c r="E222" s="268" t="s">
        <v>411</v>
      </c>
      <c r="F222" s="269" t="s">
        <v>412</v>
      </c>
      <c r="G222" s="270" t="s">
        <v>227</v>
      </c>
      <c r="H222" s="271">
        <v>18</v>
      </c>
      <c r="I222" s="272"/>
      <c r="J222" s="273">
        <f>ROUND(I222*H222,2)</f>
        <v>0</v>
      </c>
      <c r="K222" s="269" t="s">
        <v>129</v>
      </c>
      <c r="L222" s="274"/>
      <c r="M222" s="275" t="s">
        <v>32</v>
      </c>
      <c r="N222" s="276" t="s">
        <v>51</v>
      </c>
      <c r="O222" s="84"/>
      <c r="P222" s="221">
        <f>O222*H222</f>
        <v>0</v>
      </c>
      <c r="Q222" s="221">
        <v>0.0155</v>
      </c>
      <c r="R222" s="221">
        <f>Q222*H222</f>
        <v>0.27900000000000003</v>
      </c>
      <c r="S222" s="221">
        <v>0</v>
      </c>
      <c r="T222" s="222">
        <f>S222*H222</f>
        <v>0</v>
      </c>
      <c r="AR222" s="223" t="s">
        <v>355</v>
      </c>
      <c r="AT222" s="223" t="s">
        <v>231</v>
      </c>
      <c r="AU222" s="223" t="s">
        <v>89</v>
      </c>
      <c r="AY222" s="17" t="s">
        <v>121</v>
      </c>
      <c r="BE222" s="224">
        <f>IF(N222="základní",J222,0)</f>
        <v>0</v>
      </c>
      <c r="BF222" s="224">
        <f>IF(N222="snížená",J222,0)</f>
        <v>0</v>
      </c>
      <c r="BG222" s="224">
        <f>IF(N222="zákl. přenesená",J222,0)</f>
        <v>0</v>
      </c>
      <c r="BH222" s="224">
        <f>IF(N222="sníž. přenesená",J222,0)</f>
        <v>0</v>
      </c>
      <c r="BI222" s="224">
        <f>IF(N222="nulová",J222,0)</f>
        <v>0</v>
      </c>
      <c r="BJ222" s="17" t="s">
        <v>21</v>
      </c>
      <c r="BK222" s="224">
        <f>ROUND(I222*H222,2)</f>
        <v>0</v>
      </c>
      <c r="BL222" s="17" t="s">
        <v>259</v>
      </c>
      <c r="BM222" s="223" t="s">
        <v>413</v>
      </c>
    </row>
    <row r="223" s="1" customFormat="1" ht="16.5" customHeight="1">
      <c r="B223" s="39"/>
      <c r="C223" s="212" t="s">
        <v>414</v>
      </c>
      <c r="D223" s="212" t="s">
        <v>125</v>
      </c>
      <c r="E223" s="213" t="s">
        <v>415</v>
      </c>
      <c r="F223" s="214" t="s">
        <v>416</v>
      </c>
      <c r="G223" s="215" t="s">
        <v>227</v>
      </c>
      <c r="H223" s="216">
        <v>52</v>
      </c>
      <c r="I223" s="217"/>
      <c r="J223" s="218">
        <f>ROUND(I223*H223,2)</f>
        <v>0</v>
      </c>
      <c r="K223" s="214" t="s">
        <v>129</v>
      </c>
      <c r="L223" s="44"/>
      <c r="M223" s="219" t="s">
        <v>32</v>
      </c>
      <c r="N223" s="220" t="s">
        <v>51</v>
      </c>
      <c r="O223" s="84"/>
      <c r="P223" s="221">
        <f>O223*H223</f>
        <v>0</v>
      </c>
      <c r="Q223" s="221">
        <v>0</v>
      </c>
      <c r="R223" s="221">
        <f>Q223*H223</f>
        <v>0</v>
      </c>
      <c r="S223" s="221">
        <v>0</v>
      </c>
      <c r="T223" s="222">
        <f>S223*H223</f>
        <v>0</v>
      </c>
      <c r="AR223" s="223" t="s">
        <v>259</v>
      </c>
      <c r="AT223" s="223" t="s">
        <v>125</v>
      </c>
      <c r="AU223" s="223" t="s">
        <v>89</v>
      </c>
      <c r="AY223" s="17" t="s">
        <v>121</v>
      </c>
      <c r="BE223" s="224">
        <f>IF(N223="základní",J223,0)</f>
        <v>0</v>
      </c>
      <c r="BF223" s="224">
        <f>IF(N223="snížená",J223,0)</f>
        <v>0</v>
      </c>
      <c r="BG223" s="224">
        <f>IF(N223="zákl. přenesená",J223,0)</f>
        <v>0</v>
      </c>
      <c r="BH223" s="224">
        <f>IF(N223="sníž. přenesená",J223,0)</f>
        <v>0</v>
      </c>
      <c r="BI223" s="224">
        <f>IF(N223="nulová",J223,0)</f>
        <v>0</v>
      </c>
      <c r="BJ223" s="17" t="s">
        <v>21</v>
      </c>
      <c r="BK223" s="224">
        <f>ROUND(I223*H223,2)</f>
        <v>0</v>
      </c>
      <c r="BL223" s="17" t="s">
        <v>259</v>
      </c>
      <c r="BM223" s="223" t="s">
        <v>417</v>
      </c>
    </row>
    <row r="224" s="1" customFormat="1">
      <c r="B224" s="39"/>
      <c r="C224" s="40"/>
      <c r="D224" s="234" t="s">
        <v>192</v>
      </c>
      <c r="E224" s="40"/>
      <c r="F224" s="265" t="s">
        <v>418</v>
      </c>
      <c r="G224" s="40"/>
      <c r="H224" s="40"/>
      <c r="I224" s="134"/>
      <c r="J224" s="40"/>
      <c r="K224" s="40"/>
      <c r="L224" s="44"/>
      <c r="M224" s="266"/>
      <c r="N224" s="84"/>
      <c r="O224" s="84"/>
      <c r="P224" s="84"/>
      <c r="Q224" s="84"/>
      <c r="R224" s="84"/>
      <c r="S224" s="84"/>
      <c r="T224" s="85"/>
      <c r="AT224" s="17" t="s">
        <v>192</v>
      </c>
      <c r="AU224" s="17" t="s">
        <v>89</v>
      </c>
    </row>
    <row r="225" s="1" customFormat="1" ht="16.5" customHeight="1">
      <c r="B225" s="39"/>
      <c r="C225" s="267" t="s">
        <v>419</v>
      </c>
      <c r="D225" s="267" t="s">
        <v>231</v>
      </c>
      <c r="E225" s="268" t="s">
        <v>420</v>
      </c>
      <c r="F225" s="269" t="s">
        <v>421</v>
      </c>
      <c r="G225" s="270" t="s">
        <v>227</v>
      </c>
      <c r="H225" s="271">
        <v>52</v>
      </c>
      <c r="I225" s="272"/>
      <c r="J225" s="273">
        <f>ROUND(I225*H225,2)</f>
        <v>0</v>
      </c>
      <c r="K225" s="269" t="s">
        <v>129</v>
      </c>
      <c r="L225" s="274"/>
      <c r="M225" s="275" t="s">
        <v>32</v>
      </c>
      <c r="N225" s="276" t="s">
        <v>51</v>
      </c>
      <c r="O225" s="84"/>
      <c r="P225" s="221">
        <f>O225*H225</f>
        <v>0</v>
      </c>
      <c r="Q225" s="221">
        <v>0.00044999999999999999</v>
      </c>
      <c r="R225" s="221">
        <f>Q225*H225</f>
        <v>0.023400000000000001</v>
      </c>
      <c r="S225" s="221">
        <v>0</v>
      </c>
      <c r="T225" s="222">
        <f>S225*H225</f>
        <v>0</v>
      </c>
      <c r="AR225" s="223" t="s">
        <v>355</v>
      </c>
      <c r="AT225" s="223" t="s">
        <v>231</v>
      </c>
      <c r="AU225" s="223" t="s">
        <v>89</v>
      </c>
      <c r="AY225" s="17" t="s">
        <v>121</v>
      </c>
      <c r="BE225" s="224">
        <f>IF(N225="základní",J225,0)</f>
        <v>0</v>
      </c>
      <c r="BF225" s="224">
        <f>IF(N225="snížená",J225,0)</f>
        <v>0</v>
      </c>
      <c r="BG225" s="224">
        <f>IF(N225="zákl. přenesená",J225,0)</f>
        <v>0</v>
      </c>
      <c r="BH225" s="224">
        <f>IF(N225="sníž. přenesená",J225,0)</f>
        <v>0</v>
      </c>
      <c r="BI225" s="224">
        <f>IF(N225="nulová",J225,0)</f>
        <v>0</v>
      </c>
      <c r="BJ225" s="17" t="s">
        <v>21</v>
      </c>
      <c r="BK225" s="224">
        <f>ROUND(I225*H225,2)</f>
        <v>0</v>
      </c>
      <c r="BL225" s="17" t="s">
        <v>259</v>
      </c>
      <c r="BM225" s="223" t="s">
        <v>422</v>
      </c>
    </row>
    <row r="226" s="1" customFormat="1" ht="16.5" customHeight="1">
      <c r="B226" s="39"/>
      <c r="C226" s="267" t="s">
        <v>423</v>
      </c>
      <c r="D226" s="267" t="s">
        <v>231</v>
      </c>
      <c r="E226" s="268" t="s">
        <v>424</v>
      </c>
      <c r="F226" s="269" t="s">
        <v>425</v>
      </c>
      <c r="G226" s="270" t="s">
        <v>227</v>
      </c>
      <c r="H226" s="271">
        <v>52</v>
      </c>
      <c r="I226" s="272"/>
      <c r="J226" s="273">
        <f>ROUND(I226*H226,2)</f>
        <v>0</v>
      </c>
      <c r="K226" s="269" t="s">
        <v>129</v>
      </c>
      <c r="L226" s="274"/>
      <c r="M226" s="275" t="s">
        <v>32</v>
      </c>
      <c r="N226" s="276" t="s">
        <v>51</v>
      </c>
      <c r="O226" s="84"/>
      <c r="P226" s="221">
        <f>O226*H226</f>
        <v>0</v>
      </c>
      <c r="Q226" s="221">
        <v>0.0011999999999999999</v>
      </c>
      <c r="R226" s="221">
        <f>Q226*H226</f>
        <v>0.062399999999999997</v>
      </c>
      <c r="S226" s="221">
        <v>0</v>
      </c>
      <c r="T226" s="222">
        <f>S226*H226</f>
        <v>0</v>
      </c>
      <c r="AR226" s="223" t="s">
        <v>355</v>
      </c>
      <c r="AT226" s="223" t="s">
        <v>231</v>
      </c>
      <c r="AU226" s="223" t="s">
        <v>89</v>
      </c>
      <c r="AY226" s="17" t="s">
        <v>121</v>
      </c>
      <c r="BE226" s="224">
        <f>IF(N226="základní",J226,0)</f>
        <v>0</v>
      </c>
      <c r="BF226" s="224">
        <f>IF(N226="snížená",J226,0)</f>
        <v>0</v>
      </c>
      <c r="BG226" s="224">
        <f>IF(N226="zákl. přenesená",J226,0)</f>
        <v>0</v>
      </c>
      <c r="BH226" s="224">
        <f>IF(N226="sníž. přenesená",J226,0)</f>
        <v>0</v>
      </c>
      <c r="BI226" s="224">
        <f>IF(N226="nulová",J226,0)</f>
        <v>0</v>
      </c>
      <c r="BJ226" s="17" t="s">
        <v>21</v>
      </c>
      <c r="BK226" s="224">
        <f>ROUND(I226*H226,2)</f>
        <v>0</v>
      </c>
      <c r="BL226" s="17" t="s">
        <v>259</v>
      </c>
      <c r="BM226" s="223" t="s">
        <v>426</v>
      </c>
    </row>
    <row r="227" s="1" customFormat="1" ht="16.5" customHeight="1">
      <c r="B227" s="39"/>
      <c r="C227" s="212" t="s">
        <v>427</v>
      </c>
      <c r="D227" s="212" t="s">
        <v>125</v>
      </c>
      <c r="E227" s="213" t="s">
        <v>428</v>
      </c>
      <c r="F227" s="214" t="s">
        <v>429</v>
      </c>
      <c r="G227" s="215" t="s">
        <v>227</v>
      </c>
      <c r="H227" s="216">
        <v>2</v>
      </c>
      <c r="I227" s="217"/>
      <c r="J227" s="218">
        <f>ROUND(I227*H227,2)</f>
        <v>0</v>
      </c>
      <c r="K227" s="214" t="s">
        <v>129</v>
      </c>
      <c r="L227" s="44"/>
      <c r="M227" s="219" t="s">
        <v>32</v>
      </c>
      <c r="N227" s="220" t="s">
        <v>51</v>
      </c>
      <c r="O227" s="84"/>
      <c r="P227" s="221">
        <f>O227*H227</f>
        <v>0</v>
      </c>
      <c r="Q227" s="221">
        <v>0</v>
      </c>
      <c r="R227" s="221">
        <f>Q227*H227</f>
        <v>0</v>
      </c>
      <c r="S227" s="221">
        <v>0</v>
      </c>
      <c r="T227" s="222">
        <f>S227*H227</f>
        <v>0</v>
      </c>
      <c r="AR227" s="223" t="s">
        <v>259</v>
      </c>
      <c r="AT227" s="223" t="s">
        <v>125</v>
      </c>
      <c r="AU227" s="223" t="s">
        <v>89</v>
      </c>
      <c r="AY227" s="17" t="s">
        <v>121</v>
      </c>
      <c r="BE227" s="224">
        <f>IF(N227="základní",J227,0)</f>
        <v>0</v>
      </c>
      <c r="BF227" s="224">
        <f>IF(N227="snížená",J227,0)</f>
        <v>0</v>
      </c>
      <c r="BG227" s="224">
        <f>IF(N227="zákl. přenesená",J227,0)</f>
        <v>0</v>
      </c>
      <c r="BH227" s="224">
        <f>IF(N227="sníž. přenesená",J227,0)</f>
        <v>0</v>
      </c>
      <c r="BI227" s="224">
        <f>IF(N227="nulová",J227,0)</f>
        <v>0</v>
      </c>
      <c r="BJ227" s="17" t="s">
        <v>21</v>
      </c>
      <c r="BK227" s="224">
        <f>ROUND(I227*H227,2)</f>
        <v>0</v>
      </c>
      <c r="BL227" s="17" t="s">
        <v>259</v>
      </c>
      <c r="BM227" s="223" t="s">
        <v>430</v>
      </c>
    </row>
    <row r="228" s="1" customFormat="1">
      <c r="B228" s="39"/>
      <c r="C228" s="40"/>
      <c r="D228" s="234" t="s">
        <v>192</v>
      </c>
      <c r="E228" s="40"/>
      <c r="F228" s="265" t="s">
        <v>431</v>
      </c>
      <c r="G228" s="40"/>
      <c r="H228" s="40"/>
      <c r="I228" s="134"/>
      <c r="J228" s="40"/>
      <c r="K228" s="40"/>
      <c r="L228" s="44"/>
      <c r="M228" s="266"/>
      <c r="N228" s="84"/>
      <c r="O228" s="84"/>
      <c r="P228" s="84"/>
      <c r="Q228" s="84"/>
      <c r="R228" s="84"/>
      <c r="S228" s="84"/>
      <c r="T228" s="85"/>
      <c r="AT228" s="17" t="s">
        <v>192</v>
      </c>
      <c r="AU228" s="17" t="s">
        <v>89</v>
      </c>
    </row>
    <row r="229" s="1" customFormat="1" ht="16.5" customHeight="1">
      <c r="B229" s="39"/>
      <c r="C229" s="267" t="s">
        <v>432</v>
      </c>
      <c r="D229" s="267" t="s">
        <v>231</v>
      </c>
      <c r="E229" s="268" t="s">
        <v>433</v>
      </c>
      <c r="F229" s="269" t="s">
        <v>434</v>
      </c>
      <c r="G229" s="270" t="s">
        <v>175</v>
      </c>
      <c r="H229" s="271">
        <v>2.3599999999999999</v>
      </c>
      <c r="I229" s="272"/>
      <c r="J229" s="273">
        <f>ROUND(I229*H229,2)</f>
        <v>0</v>
      </c>
      <c r="K229" s="269" t="s">
        <v>129</v>
      </c>
      <c r="L229" s="274"/>
      <c r="M229" s="275" t="s">
        <v>32</v>
      </c>
      <c r="N229" s="276" t="s">
        <v>51</v>
      </c>
      <c r="O229" s="84"/>
      <c r="P229" s="221">
        <f>O229*H229</f>
        <v>0</v>
      </c>
      <c r="Q229" s="221">
        <v>0.02019</v>
      </c>
      <c r="R229" s="221">
        <f>Q229*H229</f>
        <v>0.047648399999999994</v>
      </c>
      <c r="S229" s="221">
        <v>0</v>
      </c>
      <c r="T229" s="222">
        <f>S229*H229</f>
        <v>0</v>
      </c>
      <c r="AR229" s="223" t="s">
        <v>355</v>
      </c>
      <c r="AT229" s="223" t="s">
        <v>231</v>
      </c>
      <c r="AU229" s="223" t="s">
        <v>89</v>
      </c>
      <c r="AY229" s="17" t="s">
        <v>121</v>
      </c>
      <c r="BE229" s="224">
        <f>IF(N229="základní",J229,0)</f>
        <v>0</v>
      </c>
      <c r="BF229" s="224">
        <f>IF(N229="snížená",J229,0)</f>
        <v>0</v>
      </c>
      <c r="BG229" s="224">
        <f>IF(N229="zákl. přenesená",J229,0)</f>
        <v>0</v>
      </c>
      <c r="BH229" s="224">
        <f>IF(N229="sníž. přenesená",J229,0)</f>
        <v>0</v>
      </c>
      <c r="BI229" s="224">
        <f>IF(N229="nulová",J229,0)</f>
        <v>0</v>
      </c>
      <c r="BJ229" s="17" t="s">
        <v>21</v>
      </c>
      <c r="BK229" s="224">
        <f>ROUND(I229*H229,2)</f>
        <v>0</v>
      </c>
      <c r="BL229" s="17" t="s">
        <v>259</v>
      </c>
      <c r="BM229" s="223" t="s">
        <v>435</v>
      </c>
    </row>
    <row r="230" s="13" customFormat="1">
      <c r="B230" s="243"/>
      <c r="C230" s="244"/>
      <c r="D230" s="234" t="s">
        <v>177</v>
      </c>
      <c r="E230" s="245" t="s">
        <v>32</v>
      </c>
      <c r="F230" s="246" t="s">
        <v>436</v>
      </c>
      <c r="G230" s="244"/>
      <c r="H230" s="247">
        <v>2.3599999999999999</v>
      </c>
      <c r="I230" s="248"/>
      <c r="J230" s="244"/>
      <c r="K230" s="244"/>
      <c r="L230" s="249"/>
      <c r="M230" s="250"/>
      <c r="N230" s="251"/>
      <c r="O230" s="251"/>
      <c r="P230" s="251"/>
      <c r="Q230" s="251"/>
      <c r="R230" s="251"/>
      <c r="S230" s="251"/>
      <c r="T230" s="252"/>
      <c r="AT230" s="253" t="s">
        <v>177</v>
      </c>
      <c r="AU230" s="253" t="s">
        <v>89</v>
      </c>
      <c r="AV230" s="13" t="s">
        <v>89</v>
      </c>
      <c r="AW230" s="13" t="s">
        <v>39</v>
      </c>
      <c r="AX230" s="13" t="s">
        <v>80</v>
      </c>
      <c r="AY230" s="253" t="s">
        <v>121</v>
      </c>
    </row>
    <row r="231" s="14" customFormat="1">
      <c r="B231" s="254"/>
      <c r="C231" s="255"/>
      <c r="D231" s="234" t="s">
        <v>177</v>
      </c>
      <c r="E231" s="256" t="s">
        <v>32</v>
      </c>
      <c r="F231" s="257" t="s">
        <v>182</v>
      </c>
      <c r="G231" s="255"/>
      <c r="H231" s="258">
        <v>2.3599999999999999</v>
      </c>
      <c r="I231" s="259"/>
      <c r="J231" s="255"/>
      <c r="K231" s="255"/>
      <c r="L231" s="260"/>
      <c r="M231" s="261"/>
      <c r="N231" s="262"/>
      <c r="O231" s="262"/>
      <c r="P231" s="262"/>
      <c r="Q231" s="262"/>
      <c r="R231" s="262"/>
      <c r="S231" s="262"/>
      <c r="T231" s="263"/>
      <c r="AT231" s="264" t="s">
        <v>177</v>
      </c>
      <c r="AU231" s="264" t="s">
        <v>89</v>
      </c>
      <c r="AV231" s="14" t="s">
        <v>124</v>
      </c>
      <c r="AW231" s="14" t="s">
        <v>39</v>
      </c>
      <c r="AX231" s="14" t="s">
        <v>21</v>
      </c>
      <c r="AY231" s="264" t="s">
        <v>121</v>
      </c>
    </row>
    <row r="232" s="1" customFormat="1" ht="24" customHeight="1">
      <c r="B232" s="39"/>
      <c r="C232" s="212" t="s">
        <v>437</v>
      </c>
      <c r="D232" s="212" t="s">
        <v>125</v>
      </c>
      <c r="E232" s="213" t="s">
        <v>438</v>
      </c>
      <c r="F232" s="214" t="s">
        <v>439</v>
      </c>
      <c r="G232" s="215" t="s">
        <v>227</v>
      </c>
      <c r="H232" s="216">
        <v>4</v>
      </c>
      <c r="I232" s="217"/>
      <c r="J232" s="218">
        <f>ROUND(I232*H232,2)</f>
        <v>0</v>
      </c>
      <c r="K232" s="214" t="s">
        <v>129</v>
      </c>
      <c r="L232" s="44"/>
      <c r="M232" s="219" t="s">
        <v>32</v>
      </c>
      <c r="N232" s="220" t="s">
        <v>51</v>
      </c>
      <c r="O232" s="84"/>
      <c r="P232" s="221">
        <f>O232*H232</f>
        <v>0</v>
      </c>
      <c r="Q232" s="221">
        <v>0</v>
      </c>
      <c r="R232" s="221">
        <f>Q232*H232</f>
        <v>0</v>
      </c>
      <c r="S232" s="221">
        <v>0</v>
      </c>
      <c r="T232" s="222">
        <f>S232*H232</f>
        <v>0</v>
      </c>
      <c r="AR232" s="223" t="s">
        <v>259</v>
      </c>
      <c r="AT232" s="223" t="s">
        <v>125</v>
      </c>
      <c r="AU232" s="223" t="s">
        <v>89</v>
      </c>
      <c r="AY232" s="17" t="s">
        <v>121</v>
      </c>
      <c r="BE232" s="224">
        <f>IF(N232="základní",J232,0)</f>
        <v>0</v>
      </c>
      <c r="BF232" s="224">
        <f>IF(N232="snížená",J232,0)</f>
        <v>0</v>
      </c>
      <c r="BG232" s="224">
        <f>IF(N232="zákl. přenesená",J232,0)</f>
        <v>0</v>
      </c>
      <c r="BH232" s="224">
        <f>IF(N232="sníž. přenesená",J232,0)</f>
        <v>0</v>
      </c>
      <c r="BI232" s="224">
        <f>IF(N232="nulová",J232,0)</f>
        <v>0</v>
      </c>
      <c r="BJ232" s="17" t="s">
        <v>21</v>
      </c>
      <c r="BK232" s="224">
        <f>ROUND(I232*H232,2)</f>
        <v>0</v>
      </c>
      <c r="BL232" s="17" t="s">
        <v>259</v>
      </c>
      <c r="BM232" s="223" t="s">
        <v>440</v>
      </c>
    </row>
    <row r="233" s="1" customFormat="1">
      <c r="B233" s="39"/>
      <c r="C233" s="40"/>
      <c r="D233" s="234" t="s">
        <v>192</v>
      </c>
      <c r="E233" s="40"/>
      <c r="F233" s="265" t="s">
        <v>431</v>
      </c>
      <c r="G233" s="40"/>
      <c r="H233" s="40"/>
      <c r="I233" s="134"/>
      <c r="J233" s="40"/>
      <c r="K233" s="40"/>
      <c r="L233" s="44"/>
      <c r="M233" s="266"/>
      <c r="N233" s="84"/>
      <c r="O233" s="84"/>
      <c r="P233" s="84"/>
      <c r="Q233" s="84"/>
      <c r="R233" s="84"/>
      <c r="S233" s="84"/>
      <c r="T233" s="85"/>
      <c r="AT233" s="17" t="s">
        <v>192</v>
      </c>
      <c r="AU233" s="17" t="s">
        <v>89</v>
      </c>
    </row>
    <row r="234" s="1" customFormat="1" ht="24" customHeight="1">
      <c r="B234" s="39"/>
      <c r="C234" s="212" t="s">
        <v>441</v>
      </c>
      <c r="D234" s="212" t="s">
        <v>125</v>
      </c>
      <c r="E234" s="213" t="s">
        <v>442</v>
      </c>
      <c r="F234" s="214" t="s">
        <v>443</v>
      </c>
      <c r="G234" s="215" t="s">
        <v>227</v>
      </c>
      <c r="H234" s="216">
        <v>10</v>
      </c>
      <c r="I234" s="217"/>
      <c r="J234" s="218">
        <f>ROUND(I234*H234,2)</f>
        <v>0</v>
      </c>
      <c r="K234" s="214" t="s">
        <v>129</v>
      </c>
      <c r="L234" s="44"/>
      <c r="M234" s="219" t="s">
        <v>32</v>
      </c>
      <c r="N234" s="220" t="s">
        <v>51</v>
      </c>
      <c r="O234" s="84"/>
      <c r="P234" s="221">
        <f>O234*H234</f>
        <v>0</v>
      </c>
      <c r="Q234" s="221">
        <v>0</v>
      </c>
      <c r="R234" s="221">
        <f>Q234*H234</f>
        <v>0</v>
      </c>
      <c r="S234" s="221">
        <v>0</v>
      </c>
      <c r="T234" s="222">
        <f>S234*H234</f>
        <v>0</v>
      </c>
      <c r="AR234" s="223" t="s">
        <v>259</v>
      </c>
      <c r="AT234" s="223" t="s">
        <v>125</v>
      </c>
      <c r="AU234" s="223" t="s">
        <v>89</v>
      </c>
      <c r="AY234" s="17" t="s">
        <v>121</v>
      </c>
      <c r="BE234" s="224">
        <f>IF(N234="základní",J234,0)</f>
        <v>0</v>
      </c>
      <c r="BF234" s="224">
        <f>IF(N234="snížená",J234,0)</f>
        <v>0</v>
      </c>
      <c r="BG234" s="224">
        <f>IF(N234="zákl. přenesená",J234,0)</f>
        <v>0</v>
      </c>
      <c r="BH234" s="224">
        <f>IF(N234="sníž. přenesená",J234,0)</f>
        <v>0</v>
      </c>
      <c r="BI234" s="224">
        <f>IF(N234="nulová",J234,0)</f>
        <v>0</v>
      </c>
      <c r="BJ234" s="17" t="s">
        <v>21</v>
      </c>
      <c r="BK234" s="224">
        <f>ROUND(I234*H234,2)</f>
        <v>0</v>
      </c>
      <c r="BL234" s="17" t="s">
        <v>259</v>
      </c>
      <c r="BM234" s="223" t="s">
        <v>444</v>
      </c>
    </row>
    <row r="235" s="1" customFormat="1">
      <c r="B235" s="39"/>
      <c r="C235" s="40"/>
      <c r="D235" s="234" t="s">
        <v>192</v>
      </c>
      <c r="E235" s="40"/>
      <c r="F235" s="265" t="s">
        <v>431</v>
      </c>
      <c r="G235" s="40"/>
      <c r="H235" s="40"/>
      <c r="I235" s="134"/>
      <c r="J235" s="40"/>
      <c r="K235" s="40"/>
      <c r="L235" s="44"/>
      <c r="M235" s="266"/>
      <c r="N235" s="84"/>
      <c r="O235" s="84"/>
      <c r="P235" s="84"/>
      <c r="Q235" s="84"/>
      <c r="R235" s="84"/>
      <c r="S235" s="84"/>
      <c r="T235" s="85"/>
      <c r="AT235" s="17" t="s">
        <v>192</v>
      </c>
      <c r="AU235" s="17" t="s">
        <v>89</v>
      </c>
    </row>
    <row r="236" s="1" customFormat="1" ht="24" customHeight="1">
      <c r="B236" s="39"/>
      <c r="C236" s="212" t="s">
        <v>445</v>
      </c>
      <c r="D236" s="212" t="s">
        <v>125</v>
      </c>
      <c r="E236" s="213" t="s">
        <v>446</v>
      </c>
      <c r="F236" s="214" t="s">
        <v>447</v>
      </c>
      <c r="G236" s="215" t="s">
        <v>227</v>
      </c>
      <c r="H236" s="216">
        <v>2</v>
      </c>
      <c r="I236" s="217"/>
      <c r="J236" s="218">
        <f>ROUND(I236*H236,2)</f>
        <v>0</v>
      </c>
      <c r="K236" s="214" t="s">
        <v>129</v>
      </c>
      <c r="L236" s="44"/>
      <c r="M236" s="219" t="s">
        <v>32</v>
      </c>
      <c r="N236" s="220" t="s">
        <v>51</v>
      </c>
      <c r="O236" s="84"/>
      <c r="P236" s="221">
        <f>O236*H236</f>
        <v>0</v>
      </c>
      <c r="Q236" s="221">
        <v>0</v>
      </c>
      <c r="R236" s="221">
        <f>Q236*H236</f>
        <v>0</v>
      </c>
      <c r="S236" s="221">
        <v>0</v>
      </c>
      <c r="T236" s="222">
        <f>S236*H236</f>
        <v>0</v>
      </c>
      <c r="AR236" s="223" t="s">
        <v>259</v>
      </c>
      <c r="AT236" s="223" t="s">
        <v>125</v>
      </c>
      <c r="AU236" s="223" t="s">
        <v>89</v>
      </c>
      <c r="AY236" s="17" t="s">
        <v>121</v>
      </c>
      <c r="BE236" s="224">
        <f>IF(N236="základní",J236,0)</f>
        <v>0</v>
      </c>
      <c r="BF236" s="224">
        <f>IF(N236="snížená",J236,0)</f>
        <v>0</v>
      </c>
      <c r="BG236" s="224">
        <f>IF(N236="zákl. přenesená",J236,0)</f>
        <v>0</v>
      </c>
      <c r="BH236" s="224">
        <f>IF(N236="sníž. přenesená",J236,0)</f>
        <v>0</v>
      </c>
      <c r="BI236" s="224">
        <f>IF(N236="nulová",J236,0)</f>
        <v>0</v>
      </c>
      <c r="BJ236" s="17" t="s">
        <v>21</v>
      </c>
      <c r="BK236" s="224">
        <f>ROUND(I236*H236,2)</f>
        <v>0</v>
      </c>
      <c r="BL236" s="17" t="s">
        <v>259</v>
      </c>
      <c r="BM236" s="223" t="s">
        <v>448</v>
      </c>
    </row>
    <row r="237" s="1" customFormat="1">
      <c r="B237" s="39"/>
      <c r="C237" s="40"/>
      <c r="D237" s="234" t="s">
        <v>192</v>
      </c>
      <c r="E237" s="40"/>
      <c r="F237" s="265" t="s">
        <v>431</v>
      </c>
      <c r="G237" s="40"/>
      <c r="H237" s="40"/>
      <c r="I237" s="134"/>
      <c r="J237" s="40"/>
      <c r="K237" s="40"/>
      <c r="L237" s="44"/>
      <c r="M237" s="266"/>
      <c r="N237" s="84"/>
      <c r="O237" s="84"/>
      <c r="P237" s="84"/>
      <c r="Q237" s="84"/>
      <c r="R237" s="84"/>
      <c r="S237" s="84"/>
      <c r="T237" s="85"/>
      <c r="AT237" s="17" t="s">
        <v>192</v>
      </c>
      <c r="AU237" s="17" t="s">
        <v>89</v>
      </c>
    </row>
    <row r="238" s="1" customFormat="1" ht="16.5" customHeight="1">
      <c r="B238" s="39"/>
      <c r="C238" s="267" t="s">
        <v>449</v>
      </c>
      <c r="D238" s="267" t="s">
        <v>231</v>
      </c>
      <c r="E238" s="268" t="s">
        <v>450</v>
      </c>
      <c r="F238" s="269" t="s">
        <v>451</v>
      </c>
      <c r="G238" s="270" t="s">
        <v>367</v>
      </c>
      <c r="H238" s="271">
        <v>31.719999999999999</v>
      </c>
      <c r="I238" s="272"/>
      <c r="J238" s="273">
        <f>ROUND(I238*H238,2)</f>
        <v>0</v>
      </c>
      <c r="K238" s="269" t="s">
        <v>129</v>
      </c>
      <c r="L238" s="274"/>
      <c r="M238" s="275" t="s">
        <v>32</v>
      </c>
      <c r="N238" s="276" t="s">
        <v>51</v>
      </c>
      <c r="O238" s="84"/>
      <c r="P238" s="221">
        <f>O238*H238</f>
        <v>0</v>
      </c>
      <c r="Q238" s="221">
        <v>0.0015</v>
      </c>
      <c r="R238" s="221">
        <f>Q238*H238</f>
        <v>0.047579999999999997</v>
      </c>
      <c r="S238" s="221">
        <v>0</v>
      </c>
      <c r="T238" s="222">
        <f>S238*H238</f>
        <v>0</v>
      </c>
      <c r="AR238" s="223" t="s">
        <v>355</v>
      </c>
      <c r="AT238" s="223" t="s">
        <v>231</v>
      </c>
      <c r="AU238" s="223" t="s">
        <v>89</v>
      </c>
      <c r="AY238" s="17" t="s">
        <v>121</v>
      </c>
      <c r="BE238" s="224">
        <f>IF(N238="základní",J238,0)</f>
        <v>0</v>
      </c>
      <c r="BF238" s="224">
        <f>IF(N238="snížená",J238,0)</f>
        <v>0</v>
      </c>
      <c r="BG238" s="224">
        <f>IF(N238="zákl. přenesená",J238,0)</f>
        <v>0</v>
      </c>
      <c r="BH238" s="224">
        <f>IF(N238="sníž. přenesená",J238,0)</f>
        <v>0</v>
      </c>
      <c r="BI238" s="224">
        <f>IF(N238="nulová",J238,0)</f>
        <v>0</v>
      </c>
      <c r="BJ238" s="17" t="s">
        <v>21</v>
      </c>
      <c r="BK238" s="224">
        <f>ROUND(I238*H238,2)</f>
        <v>0</v>
      </c>
      <c r="BL238" s="17" t="s">
        <v>259</v>
      </c>
      <c r="BM238" s="223" t="s">
        <v>452</v>
      </c>
    </row>
    <row r="239" s="13" customFormat="1">
      <c r="B239" s="243"/>
      <c r="C239" s="244"/>
      <c r="D239" s="234" t="s">
        <v>177</v>
      </c>
      <c r="E239" s="245" t="s">
        <v>32</v>
      </c>
      <c r="F239" s="246" t="s">
        <v>453</v>
      </c>
      <c r="G239" s="244"/>
      <c r="H239" s="247">
        <v>31.719999999999999</v>
      </c>
      <c r="I239" s="248"/>
      <c r="J239" s="244"/>
      <c r="K239" s="244"/>
      <c r="L239" s="249"/>
      <c r="M239" s="250"/>
      <c r="N239" s="251"/>
      <c r="O239" s="251"/>
      <c r="P239" s="251"/>
      <c r="Q239" s="251"/>
      <c r="R239" s="251"/>
      <c r="S239" s="251"/>
      <c r="T239" s="252"/>
      <c r="AT239" s="253" t="s">
        <v>177</v>
      </c>
      <c r="AU239" s="253" t="s">
        <v>89</v>
      </c>
      <c r="AV239" s="13" t="s">
        <v>89</v>
      </c>
      <c r="AW239" s="13" t="s">
        <v>39</v>
      </c>
      <c r="AX239" s="13" t="s">
        <v>80</v>
      </c>
      <c r="AY239" s="253" t="s">
        <v>121</v>
      </c>
    </row>
    <row r="240" s="14" customFormat="1">
      <c r="B240" s="254"/>
      <c r="C240" s="255"/>
      <c r="D240" s="234" t="s">
        <v>177</v>
      </c>
      <c r="E240" s="256" t="s">
        <v>32</v>
      </c>
      <c r="F240" s="257" t="s">
        <v>182</v>
      </c>
      <c r="G240" s="255"/>
      <c r="H240" s="258">
        <v>31.719999999999999</v>
      </c>
      <c r="I240" s="259"/>
      <c r="J240" s="255"/>
      <c r="K240" s="255"/>
      <c r="L240" s="260"/>
      <c r="M240" s="261"/>
      <c r="N240" s="262"/>
      <c r="O240" s="262"/>
      <c r="P240" s="262"/>
      <c r="Q240" s="262"/>
      <c r="R240" s="262"/>
      <c r="S240" s="262"/>
      <c r="T240" s="263"/>
      <c r="AT240" s="264" t="s">
        <v>177</v>
      </c>
      <c r="AU240" s="264" t="s">
        <v>89</v>
      </c>
      <c r="AV240" s="14" t="s">
        <v>124</v>
      </c>
      <c r="AW240" s="14" t="s">
        <v>39</v>
      </c>
      <c r="AX240" s="14" t="s">
        <v>21</v>
      </c>
      <c r="AY240" s="264" t="s">
        <v>121</v>
      </c>
    </row>
    <row r="241" s="1" customFormat="1" ht="16.5" customHeight="1">
      <c r="B241" s="39"/>
      <c r="C241" s="267" t="s">
        <v>454</v>
      </c>
      <c r="D241" s="267" t="s">
        <v>231</v>
      </c>
      <c r="E241" s="268" t="s">
        <v>455</v>
      </c>
      <c r="F241" s="269" t="s">
        <v>456</v>
      </c>
      <c r="G241" s="270" t="s">
        <v>227</v>
      </c>
      <c r="H241" s="271">
        <v>16</v>
      </c>
      <c r="I241" s="272"/>
      <c r="J241" s="273">
        <f>ROUND(I241*H241,2)</f>
        <v>0</v>
      </c>
      <c r="K241" s="269" t="s">
        <v>129</v>
      </c>
      <c r="L241" s="274"/>
      <c r="M241" s="275" t="s">
        <v>32</v>
      </c>
      <c r="N241" s="276" t="s">
        <v>51</v>
      </c>
      <c r="O241" s="84"/>
      <c r="P241" s="221">
        <f>O241*H241</f>
        <v>0</v>
      </c>
      <c r="Q241" s="221">
        <v>0.00035</v>
      </c>
      <c r="R241" s="221">
        <f>Q241*H241</f>
        <v>0.0055999999999999999</v>
      </c>
      <c r="S241" s="221">
        <v>0</v>
      </c>
      <c r="T241" s="222">
        <f>S241*H241</f>
        <v>0</v>
      </c>
      <c r="AR241" s="223" t="s">
        <v>355</v>
      </c>
      <c r="AT241" s="223" t="s">
        <v>231</v>
      </c>
      <c r="AU241" s="223" t="s">
        <v>89</v>
      </c>
      <c r="AY241" s="17" t="s">
        <v>121</v>
      </c>
      <c r="BE241" s="224">
        <f>IF(N241="základní",J241,0)</f>
        <v>0</v>
      </c>
      <c r="BF241" s="224">
        <f>IF(N241="snížená",J241,0)</f>
        <v>0</v>
      </c>
      <c r="BG241" s="224">
        <f>IF(N241="zákl. přenesená",J241,0)</f>
        <v>0</v>
      </c>
      <c r="BH241" s="224">
        <f>IF(N241="sníž. přenesená",J241,0)</f>
        <v>0</v>
      </c>
      <c r="BI241" s="224">
        <f>IF(N241="nulová",J241,0)</f>
        <v>0</v>
      </c>
      <c r="BJ241" s="17" t="s">
        <v>21</v>
      </c>
      <c r="BK241" s="224">
        <f>ROUND(I241*H241,2)</f>
        <v>0</v>
      </c>
      <c r="BL241" s="17" t="s">
        <v>259</v>
      </c>
      <c r="BM241" s="223" t="s">
        <v>457</v>
      </c>
    </row>
    <row r="242" s="1" customFormat="1" ht="16.5" customHeight="1">
      <c r="B242" s="39"/>
      <c r="C242" s="212" t="s">
        <v>458</v>
      </c>
      <c r="D242" s="212" t="s">
        <v>125</v>
      </c>
      <c r="E242" s="213" t="s">
        <v>459</v>
      </c>
      <c r="F242" s="214" t="s">
        <v>460</v>
      </c>
      <c r="G242" s="215" t="s">
        <v>175</v>
      </c>
      <c r="H242" s="216">
        <v>30.134</v>
      </c>
      <c r="I242" s="217"/>
      <c r="J242" s="218">
        <f>ROUND(I242*H242,2)</f>
        <v>0</v>
      </c>
      <c r="K242" s="214" t="s">
        <v>129</v>
      </c>
      <c r="L242" s="44"/>
      <c r="M242" s="219" t="s">
        <v>32</v>
      </c>
      <c r="N242" s="220" t="s">
        <v>51</v>
      </c>
      <c r="O242" s="84"/>
      <c r="P242" s="221">
        <f>O242*H242</f>
        <v>0</v>
      </c>
      <c r="Q242" s="221">
        <v>0</v>
      </c>
      <c r="R242" s="221">
        <f>Q242*H242</f>
        <v>0</v>
      </c>
      <c r="S242" s="221">
        <v>0</v>
      </c>
      <c r="T242" s="222">
        <f>S242*H242</f>
        <v>0</v>
      </c>
      <c r="AR242" s="223" t="s">
        <v>259</v>
      </c>
      <c r="AT242" s="223" t="s">
        <v>125</v>
      </c>
      <c r="AU242" s="223" t="s">
        <v>89</v>
      </c>
      <c r="AY242" s="17" t="s">
        <v>121</v>
      </c>
      <c r="BE242" s="224">
        <f>IF(N242="základní",J242,0)</f>
        <v>0</v>
      </c>
      <c r="BF242" s="224">
        <f>IF(N242="snížená",J242,0)</f>
        <v>0</v>
      </c>
      <c r="BG242" s="224">
        <f>IF(N242="zákl. přenesená",J242,0)</f>
        <v>0</v>
      </c>
      <c r="BH242" s="224">
        <f>IF(N242="sníž. přenesená",J242,0)</f>
        <v>0</v>
      </c>
      <c r="BI242" s="224">
        <f>IF(N242="nulová",J242,0)</f>
        <v>0</v>
      </c>
      <c r="BJ242" s="17" t="s">
        <v>21</v>
      </c>
      <c r="BK242" s="224">
        <f>ROUND(I242*H242,2)</f>
        <v>0</v>
      </c>
      <c r="BL242" s="17" t="s">
        <v>259</v>
      </c>
      <c r="BM242" s="223" t="s">
        <v>461</v>
      </c>
    </row>
    <row r="243" s="1" customFormat="1">
      <c r="B243" s="39"/>
      <c r="C243" s="40"/>
      <c r="D243" s="234" t="s">
        <v>192</v>
      </c>
      <c r="E243" s="40"/>
      <c r="F243" s="265" t="s">
        <v>431</v>
      </c>
      <c r="G243" s="40"/>
      <c r="H243" s="40"/>
      <c r="I243" s="134"/>
      <c r="J243" s="40"/>
      <c r="K243" s="40"/>
      <c r="L243" s="44"/>
      <c r="M243" s="266"/>
      <c r="N243" s="84"/>
      <c r="O243" s="84"/>
      <c r="P243" s="84"/>
      <c r="Q243" s="84"/>
      <c r="R243" s="84"/>
      <c r="S243" s="84"/>
      <c r="T243" s="85"/>
      <c r="AT243" s="17" t="s">
        <v>192</v>
      </c>
      <c r="AU243" s="17" t="s">
        <v>89</v>
      </c>
    </row>
    <row r="244" s="13" customFormat="1">
      <c r="B244" s="243"/>
      <c r="C244" s="244"/>
      <c r="D244" s="234" t="s">
        <v>177</v>
      </c>
      <c r="E244" s="245" t="s">
        <v>32</v>
      </c>
      <c r="F244" s="246" t="s">
        <v>462</v>
      </c>
      <c r="G244" s="244"/>
      <c r="H244" s="247">
        <v>6.0800000000000001</v>
      </c>
      <c r="I244" s="248"/>
      <c r="J244" s="244"/>
      <c r="K244" s="244"/>
      <c r="L244" s="249"/>
      <c r="M244" s="250"/>
      <c r="N244" s="251"/>
      <c r="O244" s="251"/>
      <c r="P244" s="251"/>
      <c r="Q244" s="251"/>
      <c r="R244" s="251"/>
      <c r="S244" s="251"/>
      <c r="T244" s="252"/>
      <c r="AT244" s="253" t="s">
        <v>177</v>
      </c>
      <c r="AU244" s="253" t="s">
        <v>89</v>
      </c>
      <c r="AV244" s="13" t="s">
        <v>89</v>
      </c>
      <c r="AW244" s="13" t="s">
        <v>39</v>
      </c>
      <c r="AX244" s="13" t="s">
        <v>80</v>
      </c>
      <c r="AY244" s="253" t="s">
        <v>121</v>
      </c>
    </row>
    <row r="245" s="13" customFormat="1">
      <c r="B245" s="243"/>
      <c r="C245" s="244"/>
      <c r="D245" s="234" t="s">
        <v>177</v>
      </c>
      <c r="E245" s="245" t="s">
        <v>32</v>
      </c>
      <c r="F245" s="246" t="s">
        <v>463</v>
      </c>
      <c r="G245" s="244"/>
      <c r="H245" s="247">
        <v>6.327</v>
      </c>
      <c r="I245" s="248"/>
      <c r="J245" s="244"/>
      <c r="K245" s="244"/>
      <c r="L245" s="249"/>
      <c r="M245" s="250"/>
      <c r="N245" s="251"/>
      <c r="O245" s="251"/>
      <c r="P245" s="251"/>
      <c r="Q245" s="251"/>
      <c r="R245" s="251"/>
      <c r="S245" s="251"/>
      <c r="T245" s="252"/>
      <c r="AT245" s="253" t="s">
        <v>177</v>
      </c>
      <c r="AU245" s="253" t="s">
        <v>89</v>
      </c>
      <c r="AV245" s="13" t="s">
        <v>89</v>
      </c>
      <c r="AW245" s="13" t="s">
        <v>39</v>
      </c>
      <c r="AX245" s="13" t="s">
        <v>80</v>
      </c>
      <c r="AY245" s="253" t="s">
        <v>121</v>
      </c>
    </row>
    <row r="246" s="13" customFormat="1">
      <c r="B246" s="243"/>
      <c r="C246" s="244"/>
      <c r="D246" s="234" t="s">
        <v>177</v>
      </c>
      <c r="E246" s="245" t="s">
        <v>32</v>
      </c>
      <c r="F246" s="246" t="s">
        <v>464</v>
      </c>
      <c r="G246" s="244"/>
      <c r="H246" s="247">
        <v>11.457000000000001</v>
      </c>
      <c r="I246" s="248"/>
      <c r="J246" s="244"/>
      <c r="K246" s="244"/>
      <c r="L246" s="249"/>
      <c r="M246" s="250"/>
      <c r="N246" s="251"/>
      <c r="O246" s="251"/>
      <c r="P246" s="251"/>
      <c r="Q246" s="251"/>
      <c r="R246" s="251"/>
      <c r="S246" s="251"/>
      <c r="T246" s="252"/>
      <c r="AT246" s="253" t="s">
        <v>177</v>
      </c>
      <c r="AU246" s="253" t="s">
        <v>89</v>
      </c>
      <c r="AV246" s="13" t="s">
        <v>89</v>
      </c>
      <c r="AW246" s="13" t="s">
        <v>39</v>
      </c>
      <c r="AX246" s="13" t="s">
        <v>80</v>
      </c>
      <c r="AY246" s="253" t="s">
        <v>121</v>
      </c>
    </row>
    <row r="247" s="13" customFormat="1">
      <c r="B247" s="243"/>
      <c r="C247" s="244"/>
      <c r="D247" s="234" t="s">
        <v>177</v>
      </c>
      <c r="E247" s="245" t="s">
        <v>32</v>
      </c>
      <c r="F247" s="246" t="s">
        <v>465</v>
      </c>
      <c r="G247" s="244"/>
      <c r="H247" s="247">
        <v>6.2699999999999996</v>
      </c>
      <c r="I247" s="248"/>
      <c r="J247" s="244"/>
      <c r="K247" s="244"/>
      <c r="L247" s="249"/>
      <c r="M247" s="250"/>
      <c r="N247" s="251"/>
      <c r="O247" s="251"/>
      <c r="P247" s="251"/>
      <c r="Q247" s="251"/>
      <c r="R247" s="251"/>
      <c r="S247" s="251"/>
      <c r="T247" s="252"/>
      <c r="AT247" s="253" t="s">
        <v>177</v>
      </c>
      <c r="AU247" s="253" t="s">
        <v>89</v>
      </c>
      <c r="AV247" s="13" t="s">
        <v>89</v>
      </c>
      <c r="AW247" s="13" t="s">
        <v>39</v>
      </c>
      <c r="AX247" s="13" t="s">
        <v>80</v>
      </c>
      <c r="AY247" s="253" t="s">
        <v>121</v>
      </c>
    </row>
    <row r="248" s="14" customFormat="1">
      <c r="B248" s="254"/>
      <c r="C248" s="255"/>
      <c r="D248" s="234" t="s">
        <v>177</v>
      </c>
      <c r="E248" s="256" t="s">
        <v>32</v>
      </c>
      <c r="F248" s="257" t="s">
        <v>182</v>
      </c>
      <c r="G248" s="255"/>
      <c r="H248" s="258">
        <v>30.134</v>
      </c>
      <c r="I248" s="259"/>
      <c r="J248" s="255"/>
      <c r="K248" s="255"/>
      <c r="L248" s="260"/>
      <c r="M248" s="261"/>
      <c r="N248" s="262"/>
      <c r="O248" s="262"/>
      <c r="P248" s="262"/>
      <c r="Q248" s="262"/>
      <c r="R248" s="262"/>
      <c r="S248" s="262"/>
      <c r="T248" s="263"/>
      <c r="AT248" s="264" t="s">
        <v>177</v>
      </c>
      <c r="AU248" s="264" t="s">
        <v>89</v>
      </c>
      <c r="AV248" s="14" t="s">
        <v>124</v>
      </c>
      <c r="AW248" s="14" t="s">
        <v>39</v>
      </c>
      <c r="AX248" s="14" t="s">
        <v>21</v>
      </c>
      <c r="AY248" s="264" t="s">
        <v>121</v>
      </c>
    </row>
    <row r="249" s="1" customFormat="1" ht="16.5" customHeight="1">
      <c r="B249" s="39"/>
      <c r="C249" s="267" t="s">
        <v>466</v>
      </c>
      <c r="D249" s="267" t="s">
        <v>231</v>
      </c>
      <c r="E249" s="268" t="s">
        <v>467</v>
      </c>
      <c r="F249" s="269" t="s">
        <v>468</v>
      </c>
      <c r="G249" s="270" t="s">
        <v>227</v>
      </c>
      <c r="H249" s="271">
        <v>4</v>
      </c>
      <c r="I249" s="272"/>
      <c r="J249" s="273">
        <f>ROUND(I249*H249,2)</f>
        <v>0</v>
      </c>
      <c r="K249" s="269" t="s">
        <v>129</v>
      </c>
      <c r="L249" s="274"/>
      <c r="M249" s="275" t="s">
        <v>32</v>
      </c>
      <c r="N249" s="276" t="s">
        <v>51</v>
      </c>
      <c r="O249" s="84"/>
      <c r="P249" s="221">
        <f>O249*H249</f>
        <v>0</v>
      </c>
      <c r="Q249" s="221">
        <v>0.0080000000000000002</v>
      </c>
      <c r="R249" s="221">
        <f>Q249*H249</f>
        <v>0.032000000000000001</v>
      </c>
      <c r="S249" s="221">
        <v>0</v>
      </c>
      <c r="T249" s="222">
        <f>S249*H249</f>
        <v>0</v>
      </c>
      <c r="AR249" s="223" t="s">
        <v>355</v>
      </c>
      <c r="AT249" s="223" t="s">
        <v>231</v>
      </c>
      <c r="AU249" s="223" t="s">
        <v>89</v>
      </c>
      <c r="AY249" s="17" t="s">
        <v>121</v>
      </c>
      <c r="BE249" s="224">
        <f>IF(N249="základní",J249,0)</f>
        <v>0</v>
      </c>
      <c r="BF249" s="224">
        <f>IF(N249="snížená",J249,0)</f>
        <v>0</v>
      </c>
      <c r="BG249" s="224">
        <f>IF(N249="zákl. přenesená",J249,0)</f>
        <v>0</v>
      </c>
      <c r="BH249" s="224">
        <f>IF(N249="sníž. přenesená",J249,0)</f>
        <v>0</v>
      </c>
      <c r="BI249" s="224">
        <f>IF(N249="nulová",J249,0)</f>
        <v>0</v>
      </c>
      <c r="BJ249" s="17" t="s">
        <v>21</v>
      </c>
      <c r="BK249" s="224">
        <f>ROUND(I249*H249,2)</f>
        <v>0</v>
      </c>
      <c r="BL249" s="17" t="s">
        <v>259</v>
      </c>
      <c r="BM249" s="223" t="s">
        <v>469</v>
      </c>
    </row>
    <row r="250" s="1" customFormat="1" ht="16.5" customHeight="1">
      <c r="B250" s="39"/>
      <c r="C250" s="267" t="s">
        <v>470</v>
      </c>
      <c r="D250" s="267" t="s">
        <v>231</v>
      </c>
      <c r="E250" s="268" t="s">
        <v>471</v>
      </c>
      <c r="F250" s="269" t="s">
        <v>472</v>
      </c>
      <c r="G250" s="270" t="s">
        <v>227</v>
      </c>
      <c r="H250" s="271">
        <v>4</v>
      </c>
      <c r="I250" s="272"/>
      <c r="J250" s="273">
        <f>ROUND(I250*H250,2)</f>
        <v>0</v>
      </c>
      <c r="K250" s="269" t="s">
        <v>129</v>
      </c>
      <c r="L250" s="274"/>
      <c r="M250" s="275" t="s">
        <v>32</v>
      </c>
      <c r="N250" s="276" t="s">
        <v>51</v>
      </c>
      <c r="O250" s="84"/>
      <c r="P250" s="221">
        <f>O250*H250</f>
        <v>0</v>
      </c>
      <c r="Q250" s="221">
        <v>0.0080000000000000002</v>
      </c>
      <c r="R250" s="221">
        <f>Q250*H250</f>
        <v>0.032000000000000001</v>
      </c>
      <c r="S250" s="221">
        <v>0</v>
      </c>
      <c r="T250" s="222">
        <f>S250*H250</f>
        <v>0</v>
      </c>
      <c r="AR250" s="223" t="s">
        <v>355</v>
      </c>
      <c r="AT250" s="223" t="s">
        <v>231</v>
      </c>
      <c r="AU250" s="223" t="s">
        <v>89</v>
      </c>
      <c r="AY250" s="17" t="s">
        <v>121</v>
      </c>
      <c r="BE250" s="224">
        <f>IF(N250="základní",J250,0)</f>
        <v>0</v>
      </c>
      <c r="BF250" s="224">
        <f>IF(N250="snížená",J250,0)</f>
        <v>0</v>
      </c>
      <c r="BG250" s="224">
        <f>IF(N250="zákl. přenesená",J250,0)</f>
        <v>0</v>
      </c>
      <c r="BH250" s="224">
        <f>IF(N250="sníž. přenesená",J250,0)</f>
        <v>0</v>
      </c>
      <c r="BI250" s="224">
        <f>IF(N250="nulová",J250,0)</f>
        <v>0</v>
      </c>
      <c r="BJ250" s="17" t="s">
        <v>21</v>
      </c>
      <c r="BK250" s="224">
        <f>ROUND(I250*H250,2)</f>
        <v>0</v>
      </c>
      <c r="BL250" s="17" t="s">
        <v>259</v>
      </c>
      <c r="BM250" s="223" t="s">
        <v>473</v>
      </c>
    </row>
    <row r="251" s="1" customFormat="1" ht="16.5" customHeight="1">
      <c r="B251" s="39"/>
      <c r="C251" s="267" t="s">
        <v>474</v>
      </c>
      <c r="D251" s="267" t="s">
        <v>231</v>
      </c>
      <c r="E251" s="268" t="s">
        <v>475</v>
      </c>
      <c r="F251" s="269" t="s">
        <v>476</v>
      </c>
      <c r="G251" s="270" t="s">
        <v>227</v>
      </c>
      <c r="H251" s="271">
        <v>6</v>
      </c>
      <c r="I251" s="272"/>
      <c r="J251" s="273">
        <f>ROUND(I251*H251,2)</f>
        <v>0</v>
      </c>
      <c r="K251" s="269" t="s">
        <v>129</v>
      </c>
      <c r="L251" s="274"/>
      <c r="M251" s="275" t="s">
        <v>32</v>
      </c>
      <c r="N251" s="276" t="s">
        <v>51</v>
      </c>
      <c r="O251" s="84"/>
      <c r="P251" s="221">
        <f>O251*H251</f>
        <v>0</v>
      </c>
      <c r="Q251" s="221">
        <v>0.0080000000000000002</v>
      </c>
      <c r="R251" s="221">
        <f>Q251*H251</f>
        <v>0.048000000000000001</v>
      </c>
      <c r="S251" s="221">
        <v>0</v>
      </c>
      <c r="T251" s="222">
        <f>S251*H251</f>
        <v>0</v>
      </c>
      <c r="AR251" s="223" t="s">
        <v>355</v>
      </c>
      <c r="AT251" s="223" t="s">
        <v>231</v>
      </c>
      <c r="AU251" s="223" t="s">
        <v>89</v>
      </c>
      <c r="AY251" s="17" t="s">
        <v>121</v>
      </c>
      <c r="BE251" s="224">
        <f>IF(N251="základní",J251,0)</f>
        <v>0</v>
      </c>
      <c r="BF251" s="224">
        <f>IF(N251="snížená",J251,0)</f>
        <v>0</v>
      </c>
      <c r="BG251" s="224">
        <f>IF(N251="zákl. přenesená",J251,0)</f>
        <v>0</v>
      </c>
      <c r="BH251" s="224">
        <f>IF(N251="sníž. přenesená",J251,0)</f>
        <v>0</v>
      </c>
      <c r="BI251" s="224">
        <f>IF(N251="nulová",J251,0)</f>
        <v>0</v>
      </c>
      <c r="BJ251" s="17" t="s">
        <v>21</v>
      </c>
      <c r="BK251" s="224">
        <f>ROUND(I251*H251,2)</f>
        <v>0</v>
      </c>
      <c r="BL251" s="17" t="s">
        <v>259</v>
      </c>
      <c r="BM251" s="223" t="s">
        <v>477</v>
      </c>
    </row>
    <row r="252" s="1" customFormat="1" ht="16.5" customHeight="1">
      <c r="B252" s="39"/>
      <c r="C252" s="267" t="s">
        <v>478</v>
      </c>
      <c r="D252" s="267" t="s">
        <v>231</v>
      </c>
      <c r="E252" s="268" t="s">
        <v>479</v>
      </c>
      <c r="F252" s="269" t="s">
        <v>480</v>
      </c>
      <c r="G252" s="270" t="s">
        <v>227</v>
      </c>
      <c r="H252" s="271">
        <v>2</v>
      </c>
      <c r="I252" s="272"/>
      <c r="J252" s="273">
        <f>ROUND(I252*H252,2)</f>
        <v>0</v>
      </c>
      <c r="K252" s="269" t="s">
        <v>129</v>
      </c>
      <c r="L252" s="274"/>
      <c r="M252" s="275" t="s">
        <v>32</v>
      </c>
      <c r="N252" s="276" t="s">
        <v>51</v>
      </c>
      <c r="O252" s="84"/>
      <c r="P252" s="221">
        <f>O252*H252</f>
        <v>0</v>
      </c>
      <c r="Q252" s="221">
        <v>0.0080000000000000002</v>
      </c>
      <c r="R252" s="221">
        <f>Q252*H252</f>
        <v>0.016</v>
      </c>
      <c r="S252" s="221">
        <v>0</v>
      </c>
      <c r="T252" s="222">
        <f>S252*H252</f>
        <v>0</v>
      </c>
      <c r="AR252" s="223" t="s">
        <v>355</v>
      </c>
      <c r="AT252" s="223" t="s">
        <v>231</v>
      </c>
      <c r="AU252" s="223" t="s">
        <v>89</v>
      </c>
      <c r="AY252" s="17" t="s">
        <v>121</v>
      </c>
      <c r="BE252" s="224">
        <f>IF(N252="základní",J252,0)</f>
        <v>0</v>
      </c>
      <c r="BF252" s="224">
        <f>IF(N252="snížená",J252,0)</f>
        <v>0</v>
      </c>
      <c r="BG252" s="224">
        <f>IF(N252="zákl. přenesená",J252,0)</f>
        <v>0</v>
      </c>
      <c r="BH252" s="224">
        <f>IF(N252="sníž. přenesená",J252,0)</f>
        <v>0</v>
      </c>
      <c r="BI252" s="224">
        <f>IF(N252="nulová",J252,0)</f>
        <v>0</v>
      </c>
      <c r="BJ252" s="17" t="s">
        <v>21</v>
      </c>
      <c r="BK252" s="224">
        <f>ROUND(I252*H252,2)</f>
        <v>0</v>
      </c>
      <c r="BL252" s="17" t="s">
        <v>259</v>
      </c>
      <c r="BM252" s="223" t="s">
        <v>481</v>
      </c>
    </row>
    <row r="253" s="1" customFormat="1" ht="16.5" customHeight="1">
      <c r="B253" s="39"/>
      <c r="C253" s="212" t="s">
        <v>482</v>
      </c>
      <c r="D253" s="212" t="s">
        <v>125</v>
      </c>
      <c r="E253" s="213" t="s">
        <v>483</v>
      </c>
      <c r="F253" s="214" t="s">
        <v>484</v>
      </c>
      <c r="G253" s="215" t="s">
        <v>227</v>
      </c>
      <c r="H253" s="216">
        <v>32</v>
      </c>
      <c r="I253" s="217"/>
      <c r="J253" s="218">
        <f>ROUND(I253*H253,2)</f>
        <v>0</v>
      </c>
      <c r="K253" s="214" t="s">
        <v>129</v>
      </c>
      <c r="L253" s="44"/>
      <c r="M253" s="219" t="s">
        <v>32</v>
      </c>
      <c r="N253" s="220" t="s">
        <v>51</v>
      </c>
      <c r="O253" s="84"/>
      <c r="P253" s="221">
        <f>O253*H253</f>
        <v>0</v>
      </c>
      <c r="Q253" s="221">
        <v>0</v>
      </c>
      <c r="R253" s="221">
        <f>Q253*H253</f>
        <v>0</v>
      </c>
      <c r="S253" s="221">
        <v>0</v>
      </c>
      <c r="T253" s="222">
        <f>S253*H253</f>
        <v>0</v>
      </c>
      <c r="AR253" s="223" t="s">
        <v>259</v>
      </c>
      <c r="AT253" s="223" t="s">
        <v>125</v>
      </c>
      <c r="AU253" s="223" t="s">
        <v>89</v>
      </c>
      <c r="AY253" s="17" t="s">
        <v>121</v>
      </c>
      <c r="BE253" s="224">
        <f>IF(N253="základní",J253,0)</f>
        <v>0</v>
      </c>
      <c r="BF253" s="224">
        <f>IF(N253="snížená",J253,0)</f>
        <v>0</v>
      </c>
      <c r="BG253" s="224">
        <f>IF(N253="zákl. přenesená",J253,0)</f>
        <v>0</v>
      </c>
      <c r="BH253" s="224">
        <f>IF(N253="sníž. přenesená",J253,0)</f>
        <v>0</v>
      </c>
      <c r="BI253" s="224">
        <f>IF(N253="nulová",J253,0)</f>
        <v>0</v>
      </c>
      <c r="BJ253" s="17" t="s">
        <v>21</v>
      </c>
      <c r="BK253" s="224">
        <f>ROUND(I253*H253,2)</f>
        <v>0</v>
      </c>
      <c r="BL253" s="17" t="s">
        <v>259</v>
      </c>
      <c r="BM253" s="223" t="s">
        <v>485</v>
      </c>
    </row>
    <row r="254" s="1" customFormat="1">
      <c r="B254" s="39"/>
      <c r="C254" s="40"/>
      <c r="D254" s="234" t="s">
        <v>192</v>
      </c>
      <c r="E254" s="40"/>
      <c r="F254" s="265" t="s">
        <v>431</v>
      </c>
      <c r="G254" s="40"/>
      <c r="H254" s="40"/>
      <c r="I254" s="134"/>
      <c r="J254" s="40"/>
      <c r="K254" s="40"/>
      <c r="L254" s="44"/>
      <c r="M254" s="266"/>
      <c r="N254" s="84"/>
      <c r="O254" s="84"/>
      <c r="P254" s="84"/>
      <c r="Q254" s="84"/>
      <c r="R254" s="84"/>
      <c r="S254" s="84"/>
      <c r="T254" s="85"/>
      <c r="AT254" s="17" t="s">
        <v>192</v>
      </c>
      <c r="AU254" s="17" t="s">
        <v>89</v>
      </c>
    </row>
    <row r="255" s="1" customFormat="1" ht="16.5" customHeight="1">
      <c r="B255" s="39"/>
      <c r="C255" s="267" t="s">
        <v>486</v>
      </c>
      <c r="D255" s="267" t="s">
        <v>231</v>
      </c>
      <c r="E255" s="268" t="s">
        <v>487</v>
      </c>
      <c r="F255" s="269" t="s">
        <v>488</v>
      </c>
      <c r="G255" s="270" t="s">
        <v>227</v>
      </c>
      <c r="H255" s="271">
        <v>32</v>
      </c>
      <c r="I255" s="272"/>
      <c r="J255" s="273">
        <f>ROUND(I255*H255,2)</f>
        <v>0</v>
      </c>
      <c r="K255" s="269" t="s">
        <v>129</v>
      </c>
      <c r="L255" s="274"/>
      <c r="M255" s="275" t="s">
        <v>32</v>
      </c>
      <c r="N255" s="276" t="s">
        <v>51</v>
      </c>
      <c r="O255" s="84"/>
      <c r="P255" s="221">
        <f>O255*H255</f>
        <v>0</v>
      </c>
      <c r="Q255" s="221">
        <v>0.0040000000000000001</v>
      </c>
      <c r="R255" s="221">
        <f>Q255*H255</f>
        <v>0.128</v>
      </c>
      <c r="S255" s="221">
        <v>0</v>
      </c>
      <c r="T255" s="222">
        <f>S255*H255</f>
        <v>0</v>
      </c>
      <c r="AR255" s="223" t="s">
        <v>355</v>
      </c>
      <c r="AT255" s="223" t="s">
        <v>231</v>
      </c>
      <c r="AU255" s="223" t="s">
        <v>89</v>
      </c>
      <c r="AY255" s="17" t="s">
        <v>121</v>
      </c>
      <c r="BE255" s="224">
        <f>IF(N255="základní",J255,0)</f>
        <v>0</v>
      </c>
      <c r="BF255" s="224">
        <f>IF(N255="snížená",J255,0)</f>
        <v>0</v>
      </c>
      <c r="BG255" s="224">
        <f>IF(N255="zákl. přenesená",J255,0)</f>
        <v>0</v>
      </c>
      <c r="BH255" s="224">
        <f>IF(N255="sníž. přenesená",J255,0)</f>
        <v>0</v>
      </c>
      <c r="BI255" s="224">
        <f>IF(N255="nulová",J255,0)</f>
        <v>0</v>
      </c>
      <c r="BJ255" s="17" t="s">
        <v>21</v>
      </c>
      <c r="BK255" s="224">
        <f>ROUND(I255*H255,2)</f>
        <v>0</v>
      </c>
      <c r="BL255" s="17" t="s">
        <v>259</v>
      </c>
      <c r="BM255" s="223" t="s">
        <v>489</v>
      </c>
    </row>
    <row r="256" s="1" customFormat="1" ht="16.5" customHeight="1">
      <c r="B256" s="39"/>
      <c r="C256" s="212" t="s">
        <v>490</v>
      </c>
      <c r="D256" s="212" t="s">
        <v>125</v>
      </c>
      <c r="E256" s="213" t="s">
        <v>491</v>
      </c>
      <c r="F256" s="214" t="s">
        <v>492</v>
      </c>
      <c r="G256" s="215" t="s">
        <v>227</v>
      </c>
      <c r="H256" s="216">
        <v>2</v>
      </c>
      <c r="I256" s="217"/>
      <c r="J256" s="218">
        <f>ROUND(I256*H256,2)</f>
        <v>0</v>
      </c>
      <c r="K256" s="214" t="s">
        <v>129</v>
      </c>
      <c r="L256" s="44"/>
      <c r="M256" s="219" t="s">
        <v>32</v>
      </c>
      <c r="N256" s="220" t="s">
        <v>51</v>
      </c>
      <c r="O256" s="84"/>
      <c r="P256" s="221">
        <f>O256*H256</f>
        <v>0</v>
      </c>
      <c r="Q256" s="221">
        <v>0</v>
      </c>
      <c r="R256" s="221">
        <f>Q256*H256</f>
        <v>0</v>
      </c>
      <c r="S256" s="221">
        <v>0</v>
      </c>
      <c r="T256" s="222">
        <f>S256*H256</f>
        <v>0</v>
      </c>
      <c r="AR256" s="223" t="s">
        <v>259</v>
      </c>
      <c r="AT256" s="223" t="s">
        <v>125</v>
      </c>
      <c r="AU256" s="223" t="s">
        <v>89</v>
      </c>
      <c r="AY256" s="17" t="s">
        <v>121</v>
      </c>
      <c r="BE256" s="224">
        <f>IF(N256="základní",J256,0)</f>
        <v>0</v>
      </c>
      <c r="BF256" s="224">
        <f>IF(N256="snížená",J256,0)</f>
        <v>0</v>
      </c>
      <c r="BG256" s="224">
        <f>IF(N256="zákl. přenesená",J256,0)</f>
        <v>0</v>
      </c>
      <c r="BH256" s="224">
        <f>IF(N256="sníž. přenesená",J256,0)</f>
        <v>0</v>
      </c>
      <c r="BI256" s="224">
        <f>IF(N256="nulová",J256,0)</f>
        <v>0</v>
      </c>
      <c r="BJ256" s="17" t="s">
        <v>21</v>
      </c>
      <c r="BK256" s="224">
        <f>ROUND(I256*H256,2)</f>
        <v>0</v>
      </c>
      <c r="BL256" s="17" t="s">
        <v>259</v>
      </c>
      <c r="BM256" s="223" t="s">
        <v>493</v>
      </c>
    </row>
    <row r="257" s="1" customFormat="1">
      <c r="B257" s="39"/>
      <c r="C257" s="40"/>
      <c r="D257" s="234" t="s">
        <v>192</v>
      </c>
      <c r="E257" s="40"/>
      <c r="F257" s="265" t="s">
        <v>494</v>
      </c>
      <c r="G257" s="40"/>
      <c r="H257" s="40"/>
      <c r="I257" s="134"/>
      <c r="J257" s="40"/>
      <c r="K257" s="40"/>
      <c r="L257" s="44"/>
      <c r="M257" s="266"/>
      <c r="N257" s="84"/>
      <c r="O257" s="84"/>
      <c r="P257" s="84"/>
      <c r="Q257" s="84"/>
      <c r="R257" s="84"/>
      <c r="S257" s="84"/>
      <c r="T257" s="85"/>
      <c r="AT257" s="17" t="s">
        <v>192</v>
      </c>
      <c r="AU257" s="17" t="s">
        <v>89</v>
      </c>
    </row>
    <row r="258" s="1" customFormat="1" ht="16.5" customHeight="1">
      <c r="B258" s="39"/>
      <c r="C258" s="212" t="s">
        <v>495</v>
      </c>
      <c r="D258" s="212" t="s">
        <v>125</v>
      </c>
      <c r="E258" s="213" t="s">
        <v>496</v>
      </c>
      <c r="F258" s="214" t="s">
        <v>497</v>
      </c>
      <c r="G258" s="215" t="s">
        <v>227</v>
      </c>
      <c r="H258" s="216">
        <v>4</v>
      </c>
      <c r="I258" s="217"/>
      <c r="J258" s="218">
        <f>ROUND(I258*H258,2)</f>
        <v>0</v>
      </c>
      <c r="K258" s="214" t="s">
        <v>129</v>
      </c>
      <c r="L258" s="44"/>
      <c r="M258" s="219" t="s">
        <v>32</v>
      </c>
      <c r="N258" s="220" t="s">
        <v>51</v>
      </c>
      <c r="O258" s="84"/>
      <c r="P258" s="221">
        <f>O258*H258</f>
        <v>0</v>
      </c>
      <c r="Q258" s="221">
        <v>0</v>
      </c>
      <c r="R258" s="221">
        <f>Q258*H258</f>
        <v>0</v>
      </c>
      <c r="S258" s="221">
        <v>0</v>
      </c>
      <c r="T258" s="222">
        <f>S258*H258</f>
        <v>0</v>
      </c>
      <c r="AR258" s="223" t="s">
        <v>259</v>
      </c>
      <c r="AT258" s="223" t="s">
        <v>125</v>
      </c>
      <c r="AU258" s="223" t="s">
        <v>89</v>
      </c>
      <c r="AY258" s="17" t="s">
        <v>121</v>
      </c>
      <c r="BE258" s="224">
        <f>IF(N258="základní",J258,0)</f>
        <v>0</v>
      </c>
      <c r="BF258" s="224">
        <f>IF(N258="snížená",J258,0)</f>
        <v>0</v>
      </c>
      <c r="BG258" s="224">
        <f>IF(N258="zákl. přenesená",J258,0)</f>
        <v>0</v>
      </c>
      <c r="BH258" s="224">
        <f>IF(N258="sníž. přenesená",J258,0)</f>
        <v>0</v>
      </c>
      <c r="BI258" s="224">
        <f>IF(N258="nulová",J258,0)</f>
        <v>0</v>
      </c>
      <c r="BJ258" s="17" t="s">
        <v>21</v>
      </c>
      <c r="BK258" s="224">
        <f>ROUND(I258*H258,2)</f>
        <v>0</v>
      </c>
      <c r="BL258" s="17" t="s">
        <v>259</v>
      </c>
      <c r="BM258" s="223" t="s">
        <v>498</v>
      </c>
    </row>
    <row r="259" s="1" customFormat="1">
      <c r="B259" s="39"/>
      <c r="C259" s="40"/>
      <c r="D259" s="234" t="s">
        <v>192</v>
      </c>
      <c r="E259" s="40"/>
      <c r="F259" s="265" t="s">
        <v>494</v>
      </c>
      <c r="G259" s="40"/>
      <c r="H259" s="40"/>
      <c r="I259" s="134"/>
      <c r="J259" s="40"/>
      <c r="K259" s="40"/>
      <c r="L259" s="44"/>
      <c r="M259" s="266"/>
      <c r="N259" s="84"/>
      <c r="O259" s="84"/>
      <c r="P259" s="84"/>
      <c r="Q259" s="84"/>
      <c r="R259" s="84"/>
      <c r="S259" s="84"/>
      <c r="T259" s="85"/>
      <c r="AT259" s="17" t="s">
        <v>192</v>
      </c>
      <c r="AU259" s="17" t="s">
        <v>89</v>
      </c>
    </row>
    <row r="260" s="1" customFormat="1" ht="16.5" customHeight="1">
      <c r="B260" s="39"/>
      <c r="C260" s="212" t="s">
        <v>499</v>
      </c>
      <c r="D260" s="212" t="s">
        <v>125</v>
      </c>
      <c r="E260" s="213" t="s">
        <v>500</v>
      </c>
      <c r="F260" s="214" t="s">
        <v>501</v>
      </c>
      <c r="G260" s="215" t="s">
        <v>227</v>
      </c>
      <c r="H260" s="216">
        <v>4</v>
      </c>
      <c r="I260" s="217"/>
      <c r="J260" s="218">
        <f>ROUND(I260*H260,2)</f>
        <v>0</v>
      </c>
      <c r="K260" s="214" t="s">
        <v>129</v>
      </c>
      <c r="L260" s="44"/>
      <c r="M260" s="219" t="s">
        <v>32</v>
      </c>
      <c r="N260" s="220" t="s">
        <v>51</v>
      </c>
      <c r="O260" s="84"/>
      <c r="P260" s="221">
        <f>O260*H260</f>
        <v>0</v>
      </c>
      <c r="Q260" s="221">
        <v>0</v>
      </c>
      <c r="R260" s="221">
        <f>Q260*H260</f>
        <v>0</v>
      </c>
      <c r="S260" s="221">
        <v>0</v>
      </c>
      <c r="T260" s="222">
        <f>S260*H260</f>
        <v>0</v>
      </c>
      <c r="AR260" s="223" t="s">
        <v>259</v>
      </c>
      <c r="AT260" s="223" t="s">
        <v>125</v>
      </c>
      <c r="AU260" s="223" t="s">
        <v>89</v>
      </c>
      <c r="AY260" s="17" t="s">
        <v>121</v>
      </c>
      <c r="BE260" s="224">
        <f>IF(N260="základní",J260,0)</f>
        <v>0</v>
      </c>
      <c r="BF260" s="224">
        <f>IF(N260="snížená",J260,0)</f>
        <v>0</v>
      </c>
      <c r="BG260" s="224">
        <f>IF(N260="zákl. přenesená",J260,0)</f>
        <v>0</v>
      </c>
      <c r="BH260" s="224">
        <f>IF(N260="sníž. přenesená",J260,0)</f>
        <v>0</v>
      </c>
      <c r="BI260" s="224">
        <f>IF(N260="nulová",J260,0)</f>
        <v>0</v>
      </c>
      <c r="BJ260" s="17" t="s">
        <v>21</v>
      </c>
      <c r="BK260" s="224">
        <f>ROUND(I260*H260,2)</f>
        <v>0</v>
      </c>
      <c r="BL260" s="17" t="s">
        <v>259</v>
      </c>
      <c r="BM260" s="223" t="s">
        <v>502</v>
      </c>
    </row>
    <row r="261" s="1" customFormat="1">
      <c r="B261" s="39"/>
      <c r="C261" s="40"/>
      <c r="D261" s="234" t="s">
        <v>192</v>
      </c>
      <c r="E261" s="40"/>
      <c r="F261" s="265" t="s">
        <v>494</v>
      </c>
      <c r="G261" s="40"/>
      <c r="H261" s="40"/>
      <c r="I261" s="134"/>
      <c r="J261" s="40"/>
      <c r="K261" s="40"/>
      <c r="L261" s="44"/>
      <c r="M261" s="266"/>
      <c r="N261" s="84"/>
      <c r="O261" s="84"/>
      <c r="P261" s="84"/>
      <c r="Q261" s="84"/>
      <c r="R261" s="84"/>
      <c r="S261" s="84"/>
      <c r="T261" s="85"/>
      <c r="AT261" s="17" t="s">
        <v>192</v>
      </c>
      <c r="AU261" s="17" t="s">
        <v>89</v>
      </c>
    </row>
    <row r="262" s="1" customFormat="1" ht="16.5" customHeight="1">
      <c r="B262" s="39"/>
      <c r="C262" s="267" t="s">
        <v>503</v>
      </c>
      <c r="D262" s="267" t="s">
        <v>231</v>
      </c>
      <c r="E262" s="268" t="s">
        <v>504</v>
      </c>
      <c r="F262" s="269" t="s">
        <v>505</v>
      </c>
      <c r="G262" s="270" t="s">
        <v>227</v>
      </c>
      <c r="H262" s="271">
        <v>2</v>
      </c>
      <c r="I262" s="272"/>
      <c r="J262" s="273">
        <f>ROUND(I262*H262,2)</f>
        <v>0</v>
      </c>
      <c r="K262" s="269" t="s">
        <v>129</v>
      </c>
      <c r="L262" s="274"/>
      <c r="M262" s="275" t="s">
        <v>32</v>
      </c>
      <c r="N262" s="276" t="s">
        <v>51</v>
      </c>
      <c r="O262" s="84"/>
      <c r="P262" s="221">
        <f>O262*H262</f>
        <v>0</v>
      </c>
      <c r="Q262" s="221">
        <v>0.057000000000000002</v>
      </c>
      <c r="R262" s="221">
        <f>Q262*H262</f>
        <v>0.114</v>
      </c>
      <c r="S262" s="221">
        <v>0</v>
      </c>
      <c r="T262" s="222">
        <f>S262*H262</f>
        <v>0</v>
      </c>
      <c r="AR262" s="223" t="s">
        <v>355</v>
      </c>
      <c r="AT262" s="223" t="s">
        <v>231</v>
      </c>
      <c r="AU262" s="223" t="s">
        <v>89</v>
      </c>
      <c r="AY262" s="17" t="s">
        <v>121</v>
      </c>
      <c r="BE262" s="224">
        <f>IF(N262="základní",J262,0)</f>
        <v>0</v>
      </c>
      <c r="BF262" s="224">
        <f>IF(N262="snížená",J262,0)</f>
        <v>0</v>
      </c>
      <c r="BG262" s="224">
        <f>IF(N262="zákl. přenesená",J262,0)</f>
        <v>0</v>
      </c>
      <c r="BH262" s="224">
        <f>IF(N262="sníž. přenesená",J262,0)</f>
        <v>0</v>
      </c>
      <c r="BI262" s="224">
        <f>IF(N262="nulová",J262,0)</f>
        <v>0</v>
      </c>
      <c r="BJ262" s="17" t="s">
        <v>21</v>
      </c>
      <c r="BK262" s="224">
        <f>ROUND(I262*H262,2)</f>
        <v>0</v>
      </c>
      <c r="BL262" s="17" t="s">
        <v>259</v>
      </c>
      <c r="BM262" s="223" t="s">
        <v>506</v>
      </c>
    </row>
    <row r="263" s="1" customFormat="1" ht="24" customHeight="1">
      <c r="B263" s="39"/>
      <c r="C263" s="212" t="s">
        <v>507</v>
      </c>
      <c r="D263" s="212" t="s">
        <v>125</v>
      </c>
      <c r="E263" s="213" t="s">
        <v>508</v>
      </c>
      <c r="F263" s="214" t="s">
        <v>509</v>
      </c>
      <c r="G263" s="215" t="s">
        <v>510</v>
      </c>
      <c r="H263" s="277"/>
      <c r="I263" s="217"/>
      <c r="J263" s="218">
        <f>ROUND(I263*H263,2)</f>
        <v>0</v>
      </c>
      <c r="K263" s="214" t="s">
        <v>129</v>
      </c>
      <c r="L263" s="44"/>
      <c r="M263" s="219" t="s">
        <v>32</v>
      </c>
      <c r="N263" s="220" t="s">
        <v>51</v>
      </c>
      <c r="O263" s="84"/>
      <c r="P263" s="221">
        <f>O263*H263</f>
        <v>0</v>
      </c>
      <c r="Q263" s="221">
        <v>0</v>
      </c>
      <c r="R263" s="221">
        <f>Q263*H263</f>
        <v>0</v>
      </c>
      <c r="S263" s="221">
        <v>0</v>
      </c>
      <c r="T263" s="222">
        <f>S263*H263</f>
        <v>0</v>
      </c>
      <c r="AR263" s="223" t="s">
        <v>259</v>
      </c>
      <c r="AT263" s="223" t="s">
        <v>125</v>
      </c>
      <c r="AU263" s="223" t="s">
        <v>89</v>
      </c>
      <c r="AY263" s="17" t="s">
        <v>121</v>
      </c>
      <c r="BE263" s="224">
        <f>IF(N263="základní",J263,0)</f>
        <v>0</v>
      </c>
      <c r="BF263" s="224">
        <f>IF(N263="snížená",J263,0)</f>
        <v>0</v>
      </c>
      <c r="BG263" s="224">
        <f>IF(N263="zákl. přenesená",J263,0)</f>
        <v>0</v>
      </c>
      <c r="BH263" s="224">
        <f>IF(N263="sníž. přenesená",J263,0)</f>
        <v>0</v>
      </c>
      <c r="BI263" s="224">
        <f>IF(N263="nulová",J263,0)</f>
        <v>0</v>
      </c>
      <c r="BJ263" s="17" t="s">
        <v>21</v>
      </c>
      <c r="BK263" s="224">
        <f>ROUND(I263*H263,2)</f>
        <v>0</v>
      </c>
      <c r="BL263" s="17" t="s">
        <v>259</v>
      </c>
      <c r="BM263" s="223" t="s">
        <v>511</v>
      </c>
    </row>
    <row r="264" s="1" customFormat="1">
      <c r="B264" s="39"/>
      <c r="C264" s="40"/>
      <c r="D264" s="234" t="s">
        <v>192</v>
      </c>
      <c r="E264" s="40"/>
      <c r="F264" s="265" t="s">
        <v>512</v>
      </c>
      <c r="G264" s="40"/>
      <c r="H264" s="40"/>
      <c r="I264" s="134"/>
      <c r="J264" s="40"/>
      <c r="K264" s="40"/>
      <c r="L264" s="44"/>
      <c r="M264" s="266"/>
      <c r="N264" s="84"/>
      <c r="O264" s="84"/>
      <c r="P264" s="84"/>
      <c r="Q264" s="84"/>
      <c r="R264" s="84"/>
      <c r="S264" s="84"/>
      <c r="T264" s="85"/>
      <c r="AT264" s="17" t="s">
        <v>192</v>
      </c>
      <c r="AU264" s="17" t="s">
        <v>89</v>
      </c>
    </row>
    <row r="265" s="11" customFormat="1" ht="22.8" customHeight="1">
      <c r="B265" s="196"/>
      <c r="C265" s="197"/>
      <c r="D265" s="198" t="s">
        <v>79</v>
      </c>
      <c r="E265" s="210" t="s">
        <v>513</v>
      </c>
      <c r="F265" s="210" t="s">
        <v>514</v>
      </c>
      <c r="G265" s="197"/>
      <c r="H265" s="197"/>
      <c r="I265" s="200"/>
      <c r="J265" s="211">
        <f>BK265</f>
        <v>0</v>
      </c>
      <c r="K265" s="197"/>
      <c r="L265" s="202"/>
      <c r="M265" s="203"/>
      <c r="N265" s="204"/>
      <c r="O265" s="204"/>
      <c r="P265" s="205">
        <f>SUM(P266:P280)</f>
        <v>0</v>
      </c>
      <c r="Q265" s="204"/>
      <c r="R265" s="205">
        <f>SUM(R266:R280)</f>
        <v>3.4021328999999998</v>
      </c>
      <c r="S265" s="204"/>
      <c r="T265" s="206">
        <f>SUM(T266:T280)</f>
        <v>1.8363935999999996</v>
      </c>
      <c r="AR265" s="207" t="s">
        <v>89</v>
      </c>
      <c r="AT265" s="208" t="s">
        <v>79</v>
      </c>
      <c r="AU265" s="208" t="s">
        <v>21</v>
      </c>
      <c r="AY265" s="207" t="s">
        <v>121</v>
      </c>
      <c r="BK265" s="209">
        <f>SUM(BK266:BK280)</f>
        <v>0</v>
      </c>
    </row>
    <row r="266" s="1" customFormat="1" ht="16.5" customHeight="1">
      <c r="B266" s="39"/>
      <c r="C266" s="212" t="s">
        <v>515</v>
      </c>
      <c r="D266" s="212" t="s">
        <v>125</v>
      </c>
      <c r="E266" s="213" t="s">
        <v>516</v>
      </c>
      <c r="F266" s="214" t="s">
        <v>517</v>
      </c>
      <c r="G266" s="215" t="s">
        <v>175</v>
      </c>
      <c r="H266" s="216">
        <v>22.079999999999998</v>
      </c>
      <c r="I266" s="217"/>
      <c r="J266" s="218">
        <f>ROUND(I266*H266,2)</f>
        <v>0</v>
      </c>
      <c r="K266" s="214" t="s">
        <v>129</v>
      </c>
      <c r="L266" s="44"/>
      <c r="M266" s="219" t="s">
        <v>32</v>
      </c>
      <c r="N266" s="220" t="s">
        <v>51</v>
      </c>
      <c r="O266" s="84"/>
      <c r="P266" s="221">
        <f>O266*H266</f>
        <v>0</v>
      </c>
      <c r="Q266" s="221">
        <v>0</v>
      </c>
      <c r="R266" s="221">
        <f>Q266*H266</f>
        <v>0</v>
      </c>
      <c r="S266" s="221">
        <v>0.083169999999999994</v>
      </c>
      <c r="T266" s="222">
        <f>S266*H266</f>
        <v>1.8363935999999996</v>
      </c>
      <c r="AR266" s="223" t="s">
        <v>259</v>
      </c>
      <c r="AT266" s="223" t="s">
        <v>125</v>
      </c>
      <c r="AU266" s="223" t="s">
        <v>89</v>
      </c>
      <c r="AY266" s="17" t="s">
        <v>121</v>
      </c>
      <c r="BE266" s="224">
        <f>IF(N266="základní",J266,0)</f>
        <v>0</v>
      </c>
      <c r="BF266" s="224">
        <f>IF(N266="snížená",J266,0)</f>
        <v>0</v>
      </c>
      <c r="BG266" s="224">
        <f>IF(N266="zákl. přenesená",J266,0)</f>
        <v>0</v>
      </c>
      <c r="BH266" s="224">
        <f>IF(N266="sníž. přenesená",J266,0)</f>
        <v>0</v>
      </c>
      <c r="BI266" s="224">
        <f>IF(N266="nulová",J266,0)</f>
        <v>0</v>
      </c>
      <c r="BJ266" s="17" t="s">
        <v>21</v>
      </c>
      <c r="BK266" s="224">
        <f>ROUND(I266*H266,2)</f>
        <v>0</v>
      </c>
      <c r="BL266" s="17" t="s">
        <v>259</v>
      </c>
      <c r="BM266" s="223" t="s">
        <v>518</v>
      </c>
    </row>
    <row r="267" s="13" customFormat="1">
      <c r="B267" s="243"/>
      <c r="C267" s="244"/>
      <c r="D267" s="234" t="s">
        <v>177</v>
      </c>
      <c r="E267" s="245" t="s">
        <v>32</v>
      </c>
      <c r="F267" s="246" t="s">
        <v>519</v>
      </c>
      <c r="G267" s="244"/>
      <c r="H267" s="247">
        <v>22.079999999999998</v>
      </c>
      <c r="I267" s="248"/>
      <c r="J267" s="244"/>
      <c r="K267" s="244"/>
      <c r="L267" s="249"/>
      <c r="M267" s="250"/>
      <c r="N267" s="251"/>
      <c r="O267" s="251"/>
      <c r="P267" s="251"/>
      <c r="Q267" s="251"/>
      <c r="R267" s="251"/>
      <c r="S267" s="251"/>
      <c r="T267" s="252"/>
      <c r="AT267" s="253" t="s">
        <v>177</v>
      </c>
      <c r="AU267" s="253" t="s">
        <v>89</v>
      </c>
      <c r="AV267" s="13" t="s">
        <v>89</v>
      </c>
      <c r="AW267" s="13" t="s">
        <v>39</v>
      </c>
      <c r="AX267" s="13" t="s">
        <v>21</v>
      </c>
      <c r="AY267" s="253" t="s">
        <v>121</v>
      </c>
    </row>
    <row r="268" s="1" customFormat="1" ht="24" customHeight="1">
      <c r="B268" s="39"/>
      <c r="C268" s="212" t="s">
        <v>520</v>
      </c>
      <c r="D268" s="212" t="s">
        <v>125</v>
      </c>
      <c r="E268" s="213" t="s">
        <v>521</v>
      </c>
      <c r="F268" s="214" t="s">
        <v>522</v>
      </c>
      <c r="G268" s="215" t="s">
        <v>175</v>
      </c>
      <c r="H268" s="216">
        <v>23.07</v>
      </c>
      <c r="I268" s="217"/>
      <c r="J268" s="218">
        <f>ROUND(I268*H268,2)</f>
        <v>0</v>
      </c>
      <c r="K268" s="214" t="s">
        <v>129</v>
      </c>
      <c r="L268" s="44"/>
      <c r="M268" s="219" t="s">
        <v>32</v>
      </c>
      <c r="N268" s="220" t="s">
        <v>51</v>
      </c>
      <c r="O268" s="84"/>
      <c r="P268" s="221">
        <f>O268*H268</f>
        <v>0</v>
      </c>
      <c r="Q268" s="221">
        <v>0.0039199999999999999</v>
      </c>
      <c r="R268" s="221">
        <f>Q268*H268</f>
        <v>0.090434399999999998</v>
      </c>
      <c r="S268" s="221">
        <v>0</v>
      </c>
      <c r="T268" s="222">
        <f>S268*H268</f>
        <v>0</v>
      </c>
      <c r="AR268" s="223" t="s">
        <v>259</v>
      </c>
      <c r="AT268" s="223" t="s">
        <v>125</v>
      </c>
      <c r="AU268" s="223" t="s">
        <v>89</v>
      </c>
      <c r="AY268" s="17" t="s">
        <v>121</v>
      </c>
      <c r="BE268" s="224">
        <f>IF(N268="základní",J268,0)</f>
        <v>0</v>
      </c>
      <c r="BF268" s="224">
        <f>IF(N268="snížená",J268,0)</f>
        <v>0</v>
      </c>
      <c r="BG268" s="224">
        <f>IF(N268="zákl. přenesená",J268,0)</f>
        <v>0</v>
      </c>
      <c r="BH268" s="224">
        <f>IF(N268="sníž. přenesená",J268,0)</f>
        <v>0</v>
      </c>
      <c r="BI268" s="224">
        <f>IF(N268="nulová",J268,0)</f>
        <v>0</v>
      </c>
      <c r="BJ268" s="17" t="s">
        <v>21</v>
      </c>
      <c r="BK268" s="224">
        <f>ROUND(I268*H268,2)</f>
        <v>0</v>
      </c>
      <c r="BL268" s="17" t="s">
        <v>259</v>
      </c>
      <c r="BM268" s="223" t="s">
        <v>523</v>
      </c>
    </row>
    <row r="269" s="13" customFormat="1">
      <c r="B269" s="243"/>
      <c r="C269" s="244"/>
      <c r="D269" s="234" t="s">
        <v>177</v>
      </c>
      <c r="E269" s="245" t="s">
        <v>32</v>
      </c>
      <c r="F269" s="246" t="s">
        <v>524</v>
      </c>
      <c r="G269" s="244"/>
      <c r="H269" s="247">
        <v>22.079999999999998</v>
      </c>
      <c r="I269" s="248"/>
      <c r="J269" s="244"/>
      <c r="K269" s="244"/>
      <c r="L269" s="249"/>
      <c r="M269" s="250"/>
      <c r="N269" s="251"/>
      <c r="O269" s="251"/>
      <c r="P269" s="251"/>
      <c r="Q269" s="251"/>
      <c r="R269" s="251"/>
      <c r="S269" s="251"/>
      <c r="T269" s="252"/>
      <c r="AT269" s="253" t="s">
        <v>177</v>
      </c>
      <c r="AU269" s="253" t="s">
        <v>89</v>
      </c>
      <c r="AV269" s="13" t="s">
        <v>89</v>
      </c>
      <c r="AW269" s="13" t="s">
        <v>39</v>
      </c>
      <c r="AX269" s="13" t="s">
        <v>80</v>
      </c>
      <c r="AY269" s="253" t="s">
        <v>121</v>
      </c>
    </row>
    <row r="270" s="13" customFormat="1">
      <c r="B270" s="243"/>
      <c r="C270" s="244"/>
      <c r="D270" s="234" t="s">
        <v>177</v>
      </c>
      <c r="E270" s="245" t="s">
        <v>32</v>
      </c>
      <c r="F270" s="246" t="s">
        <v>525</v>
      </c>
      <c r="G270" s="244"/>
      <c r="H270" s="247">
        <v>0.98999999999999999</v>
      </c>
      <c r="I270" s="248"/>
      <c r="J270" s="244"/>
      <c r="K270" s="244"/>
      <c r="L270" s="249"/>
      <c r="M270" s="250"/>
      <c r="N270" s="251"/>
      <c r="O270" s="251"/>
      <c r="P270" s="251"/>
      <c r="Q270" s="251"/>
      <c r="R270" s="251"/>
      <c r="S270" s="251"/>
      <c r="T270" s="252"/>
      <c r="AT270" s="253" t="s">
        <v>177</v>
      </c>
      <c r="AU270" s="253" t="s">
        <v>89</v>
      </c>
      <c r="AV270" s="13" t="s">
        <v>89</v>
      </c>
      <c r="AW270" s="13" t="s">
        <v>39</v>
      </c>
      <c r="AX270" s="13" t="s">
        <v>80</v>
      </c>
      <c r="AY270" s="253" t="s">
        <v>121</v>
      </c>
    </row>
    <row r="271" s="14" customFormat="1">
      <c r="B271" s="254"/>
      <c r="C271" s="255"/>
      <c r="D271" s="234" t="s">
        <v>177</v>
      </c>
      <c r="E271" s="256" t="s">
        <v>32</v>
      </c>
      <c r="F271" s="257" t="s">
        <v>182</v>
      </c>
      <c r="G271" s="255"/>
      <c r="H271" s="258">
        <v>23.07</v>
      </c>
      <c r="I271" s="259"/>
      <c r="J271" s="255"/>
      <c r="K271" s="255"/>
      <c r="L271" s="260"/>
      <c r="M271" s="261"/>
      <c r="N271" s="262"/>
      <c r="O271" s="262"/>
      <c r="P271" s="262"/>
      <c r="Q271" s="262"/>
      <c r="R271" s="262"/>
      <c r="S271" s="262"/>
      <c r="T271" s="263"/>
      <c r="AT271" s="264" t="s">
        <v>177</v>
      </c>
      <c r="AU271" s="264" t="s">
        <v>89</v>
      </c>
      <c r="AV271" s="14" t="s">
        <v>124</v>
      </c>
      <c r="AW271" s="14" t="s">
        <v>39</v>
      </c>
      <c r="AX271" s="14" t="s">
        <v>21</v>
      </c>
      <c r="AY271" s="264" t="s">
        <v>121</v>
      </c>
    </row>
    <row r="272" s="1" customFormat="1" ht="16.5" customHeight="1">
      <c r="B272" s="39"/>
      <c r="C272" s="212" t="s">
        <v>526</v>
      </c>
      <c r="D272" s="212" t="s">
        <v>125</v>
      </c>
      <c r="E272" s="213" t="s">
        <v>527</v>
      </c>
      <c r="F272" s="214" t="s">
        <v>528</v>
      </c>
      <c r="G272" s="215" t="s">
        <v>175</v>
      </c>
      <c r="H272" s="216">
        <v>23.07</v>
      </c>
      <c r="I272" s="217"/>
      <c r="J272" s="218">
        <f>ROUND(I272*H272,2)</f>
        <v>0</v>
      </c>
      <c r="K272" s="214" t="s">
        <v>129</v>
      </c>
      <c r="L272" s="44"/>
      <c r="M272" s="219" t="s">
        <v>32</v>
      </c>
      <c r="N272" s="220" t="s">
        <v>51</v>
      </c>
      <c r="O272" s="84"/>
      <c r="P272" s="221">
        <f>O272*H272</f>
        <v>0</v>
      </c>
      <c r="Q272" s="221">
        <v>0</v>
      </c>
      <c r="R272" s="221">
        <f>Q272*H272</f>
        <v>0</v>
      </c>
      <c r="S272" s="221">
        <v>0</v>
      </c>
      <c r="T272" s="222">
        <f>S272*H272</f>
        <v>0</v>
      </c>
      <c r="AR272" s="223" t="s">
        <v>259</v>
      </c>
      <c r="AT272" s="223" t="s">
        <v>125</v>
      </c>
      <c r="AU272" s="223" t="s">
        <v>89</v>
      </c>
      <c r="AY272" s="17" t="s">
        <v>121</v>
      </c>
      <c r="BE272" s="224">
        <f>IF(N272="základní",J272,0)</f>
        <v>0</v>
      </c>
      <c r="BF272" s="224">
        <f>IF(N272="snížená",J272,0)</f>
        <v>0</v>
      </c>
      <c r="BG272" s="224">
        <f>IF(N272="zákl. přenesená",J272,0)</f>
        <v>0</v>
      </c>
      <c r="BH272" s="224">
        <f>IF(N272="sníž. přenesená",J272,0)</f>
        <v>0</v>
      </c>
      <c r="BI272" s="224">
        <f>IF(N272="nulová",J272,0)</f>
        <v>0</v>
      </c>
      <c r="BJ272" s="17" t="s">
        <v>21</v>
      </c>
      <c r="BK272" s="224">
        <f>ROUND(I272*H272,2)</f>
        <v>0</v>
      </c>
      <c r="BL272" s="17" t="s">
        <v>259</v>
      </c>
      <c r="BM272" s="223" t="s">
        <v>529</v>
      </c>
    </row>
    <row r="273" s="1" customFormat="1" ht="16.5" customHeight="1">
      <c r="B273" s="39"/>
      <c r="C273" s="267" t="s">
        <v>530</v>
      </c>
      <c r="D273" s="267" t="s">
        <v>231</v>
      </c>
      <c r="E273" s="268" t="s">
        <v>531</v>
      </c>
      <c r="F273" s="269" t="s">
        <v>532</v>
      </c>
      <c r="G273" s="270" t="s">
        <v>175</v>
      </c>
      <c r="H273" s="271">
        <v>25.376999999999999</v>
      </c>
      <c r="I273" s="272"/>
      <c r="J273" s="273">
        <f>ROUND(I273*H273,2)</f>
        <v>0</v>
      </c>
      <c r="K273" s="269" t="s">
        <v>129</v>
      </c>
      <c r="L273" s="274"/>
      <c r="M273" s="275" t="s">
        <v>32</v>
      </c>
      <c r="N273" s="276" t="s">
        <v>51</v>
      </c>
      <c r="O273" s="84"/>
      <c r="P273" s="221">
        <f>O273*H273</f>
        <v>0</v>
      </c>
      <c r="Q273" s="221">
        <v>0.124</v>
      </c>
      <c r="R273" s="221">
        <f>Q273*H273</f>
        <v>3.1467479999999997</v>
      </c>
      <c r="S273" s="221">
        <v>0</v>
      </c>
      <c r="T273" s="222">
        <f>S273*H273</f>
        <v>0</v>
      </c>
      <c r="AR273" s="223" t="s">
        <v>355</v>
      </c>
      <c r="AT273" s="223" t="s">
        <v>231</v>
      </c>
      <c r="AU273" s="223" t="s">
        <v>89</v>
      </c>
      <c r="AY273" s="17" t="s">
        <v>121</v>
      </c>
      <c r="BE273" s="224">
        <f>IF(N273="základní",J273,0)</f>
        <v>0</v>
      </c>
      <c r="BF273" s="224">
        <f>IF(N273="snížená",J273,0)</f>
        <v>0</v>
      </c>
      <c r="BG273" s="224">
        <f>IF(N273="zákl. přenesená",J273,0)</f>
        <v>0</v>
      </c>
      <c r="BH273" s="224">
        <f>IF(N273="sníž. přenesená",J273,0)</f>
        <v>0</v>
      </c>
      <c r="BI273" s="224">
        <f>IF(N273="nulová",J273,0)</f>
        <v>0</v>
      </c>
      <c r="BJ273" s="17" t="s">
        <v>21</v>
      </c>
      <c r="BK273" s="224">
        <f>ROUND(I273*H273,2)</f>
        <v>0</v>
      </c>
      <c r="BL273" s="17" t="s">
        <v>259</v>
      </c>
      <c r="BM273" s="223" t="s">
        <v>533</v>
      </c>
    </row>
    <row r="274" s="1" customFormat="1">
      <c r="B274" s="39"/>
      <c r="C274" s="40"/>
      <c r="D274" s="234" t="s">
        <v>534</v>
      </c>
      <c r="E274" s="40"/>
      <c r="F274" s="265" t="s">
        <v>535</v>
      </c>
      <c r="G274" s="40"/>
      <c r="H274" s="40"/>
      <c r="I274" s="134"/>
      <c r="J274" s="40"/>
      <c r="K274" s="40"/>
      <c r="L274" s="44"/>
      <c r="M274" s="266"/>
      <c r="N274" s="84"/>
      <c r="O274" s="84"/>
      <c r="P274" s="84"/>
      <c r="Q274" s="84"/>
      <c r="R274" s="84"/>
      <c r="S274" s="84"/>
      <c r="T274" s="85"/>
      <c r="AT274" s="17" t="s">
        <v>534</v>
      </c>
      <c r="AU274" s="17" t="s">
        <v>89</v>
      </c>
    </row>
    <row r="275" s="1" customFormat="1" ht="16.5" customHeight="1">
      <c r="B275" s="39"/>
      <c r="C275" s="212" t="s">
        <v>536</v>
      </c>
      <c r="D275" s="212" t="s">
        <v>125</v>
      </c>
      <c r="E275" s="213" t="s">
        <v>537</v>
      </c>
      <c r="F275" s="214" t="s">
        <v>538</v>
      </c>
      <c r="G275" s="215" t="s">
        <v>175</v>
      </c>
      <c r="H275" s="216">
        <v>23.07</v>
      </c>
      <c r="I275" s="217"/>
      <c r="J275" s="218">
        <f>ROUND(I275*H275,2)</f>
        <v>0</v>
      </c>
      <c r="K275" s="214" t="s">
        <v>129</v>
      </c>
      <c r="L275" s="44"/>
      <c r="M275" s="219" t="s">
        <v>32</v>
      </c>
      <c r="N275" s="220" t="s">
        <v>51</v>
      </c>
      <c r="O275" s="84"/>
      <c r="P275" s="221">
        <f>O275*H275</f>
        <v>0</v>
      </c>
      <c r="Q275" s="221">
        <v>0</v>
      </c>
      <c r="R275" s="221">
        <f>Q275*H275</f>
        <v>0</v>
      </c>
      <c r="S275" s="221">
        <v>0</v>
      </c>
      <c r="T275" s="222">
        <f>S275*H275</f>
        <v>0</v>
      </c>
      <c r="AR275" s="223" t="s">
        <v>259</v>
      </c>
      <c r="AT275" s="223" t="s">
        <v>125</v>
      </c>
      <c r="AU275" s="223" t="s">
        <v>89</v>
      </c>
      <c r="AY275" s="17" t="s">
        <v>121</v>
      </c>
      <c r="BE275" s="224">
        <f>IF(N275="základní",J275,0)</f>
        <v>0</v>
      </c>
      <c r="BF275" s="224">
        <f>IF(N275="snížená",J275,0)</f>
        <v>0</v>
      </c>
      <c r="BG275" s="224">
        <f>IF(N275="zákl. přenesená",J275,0)</f>
        <v>0</v>
      </c>
      <c r="BH275" s="224">
        <f>IF(N275="sníž. přenesená",J275,0)</f>
        <v>0</v>
      </c>
      <c r="BI275" s="224">
        <f>IF(N275="nulová",J275,0)</f>
        <v>0</v>
      </c>
      <c r="BJ275" s="17" t="s">
        <v>21</v>
      </c>
      <c r="BK275" s="224">
        <f>ROUND(I275*H275,2)</f>
        <v>0</v>
      </c>
      <c r="BL275" s="17" t="s">
        <v>259</v>
      </c>
      <c r="BM275" s="223" t="s">
        <v>539</v>
      </c>
    </row>
    <row r="276" s="1" customFormat="1" ht="16.5" customHeight="1">
      <c r="B276" s="39"/>
      <c r="C276" s="212" t="s">
        <v>540</v>
      </c>
      <c r="D276" s="212" t="s">
        <v>125</v>
      </c>
      <c r="E276" s="213" t="s">
        <v>541</v>
      </c>
      <c r="F276" s="214" t="s">
        <v>542</v>
      </c>
      <c r="G276" s="215" t="s">
        <v>175</v>
      </c>
      <c r="H276" s="216">
        <v>23.07</v>
      </c>
      <c r="I276" s="217"/>
      <c r="J276" s="218">
        <f>ROUND(I276*H276,2)</f>
        <v>0</v>
      </c>
      <c r="K276" s="214" t="s">
        <v>129</v>
      </c>
      <c r="L276" s="44"/>
      <c r="M276" s="219" t="s">
        <v>32</v>
      </c>
      <c r="N276" s="220" t="s">
        <v>51</v>
      </c>
      <c r="O276" s="84"/>
      <c r="P276" s="221">
        <f>O276*H276</f>
        <v>0</v>
      </c>
      <c r="Q276" s="221">
        <v>0</v>
      </c>
      <c r="R276" s="221">
        <f>Q276*H276</f>
        <v>0</v>
      </c>
      <c r="S276" s="221">
        <v>0</v>
      </c>
      <c r="T276" s="222">
        <f>S276*H276</f>
        <v>0</v>
      </c>
      <c r="AR276" s="223" t="s">
        <v>259</v>
      </c>
      <c r="AT276" s="223" t="s">
        <v>125</v>
      </c>
      <c r="AU276" s="223" t="s">
        <v>89</v>
      </c>
      <c r="AY276" s="17" t="s">
        <v>121</v>
      </c>
      <c r="BE276" s="224">
        <f>IF(N276="základní",J276,0)</f>
        <v>0</v>
      </c>
      <c r="BF276" s="224">
        <f>IF(N276="snížená",J276,0)</f>
        <v>0</v>
      </c>
      <c r="BG276" s="224">
        <f>IF(N276="zákl. přenesená",J276,0)</f>
        <v>0</v>
      </c>
      <c r="BH276" s="224">
        <f>IF(N276="sníž. přenesená",J276,0)</f>
        <v>0</v>
      </c>
      <c r="BI276" s="224">
        <f>IF(N276="nulová",J276,0)</f>
        <v>0</v>
      </c>
      <c r="BJ276" s="17" t="s">
        <v>21</v>
      </c>
      <c r="BK276" s="224">
        <f>ROUND(I276*H276,2)</f>
        <v>0</v>
      </c>
      <c r="BL276" s="17" t="s">
        <v>259</v>
      </c>
      <c r="BM276" s="223" t="s">
        <v>543</v>
      </c>
    </row>
    <row r="277" s="1" customFormat="1" ht="16.5" customHeight="1">
      <c r="B277" s="39"/>
      <c r="C277" s="212" t="s">
        <v>544</v>
      </c>
      <c r="D277" s="212" t="s">
        <v>125</v>
      </c>
      <c r="E277" s="213" t="s">
        <v>545</v>
      </c>
      <c r="F277" s="214" t="s">
        <v>546</v>
      </c>
      <c r="G277" s="215" t="s">
        <v>175</v>
      </c>
      <c r="H277" s="216">
        <v>23.07</v>
      </c>
      <c r="I277" s="217"/>
      <c r="J277" s="218">
        <f>ROUND(I277*H277,2)</f>
        <v>0</v>
      </c>
      <c r="K277" s="214" t="s">
        <v>129</v>
      </c>
      <c r="L277" s="44"/>
      <c r="M277" s="219" t="s">
        <v>32</v>
      </c>
      <c r="N277" s="220" t="s">
        <v>51</v>
      </c>
      <c r="O277" s="84"/>
      <c r="P277" s="221">
        <f>O277*H277</f>
        <v>0</v>
      </c>
      <c r="Q277" s="221">
        <v>0</v>
      </c>
      <c r="R277" s="221">
        <f>Q277*H277</f>
        <v>0</v>
      </c>
      <c r="S277" s="221">
        <v>0</v>
      </c>
      <c r="T277" s="222">
        <f>S277*H277</f>
        <v>0</v>
      </c>
      <c r="AR277" s="223" t="s">
        <v>259</v>
      </c>
      <c r="AT277" s="223" t="s">
        <v>125</v>
      </c>
      <c r="AU277" s="223" t="s">
        <v>89</v>
      </c>
      <c r="AY277" s="17" t="s">
        <v>121</v>
      </c>
      <c r="BE277" s="224">
        <f>IF(N277="základní",J277,0)</f>
        <v>0</v>
      </c>
      <c r="BF277" s="224">
        <f>IF(N277="snížená",J277,0)</f>
        <v>0</v>
      </c>
      <c r="BG277" s="224">
        <f>IF(N277="zákl. přenesená",J277,0)</f>
        <v>0</v>
      </c>
      <c r="BH277" s="224">
        <f>IF(N277="sníž. přenesená",J277,0)</f>
        <v>0</v>
      </c>
      <c r="BI277" s="224">
        <f>IF(N277="nulová",J277,0)</f>
        <v>0</v>
      </c>
      <c r="BJ277" s="17" t="s">
        <v>21</v>
      </c>
      <c r="BK277" s="224">
        <f>ROUND(I277*H277,2)</f>
        <v>0</v>
      </c>
      <c r="BL277" s="17" t="s">
        <v>259</v>
      </c>
      <c r="BM277" s="223" t="s">
        <v>547</v>
      </c>
    </row>
    <row r="278" s="1" customFormat="1" ht="16.5" customHeight="1">
      <c r="B278" s="39"/>
      <c r="C278" s="212" t="s">
        <v>548</v>
      </c>
      <c r="D278" s="212" t="s">
        <v>125</v>
      </c>
      <c r="E278" s="213" t="s">
        <v>549</v>
      </c>
      <c r="F278" s="214" t="s">
        <v>550</v>
      </c>
      <c r="G278" s="215" t="s">
        <v>175</v>
      </c>
      <c r="H278" s="216">
        <v>23.07</v>
      </c>
      <c r="I278" s="217"/>
      <c r="J278" s="218">
        <f>ROUND(I278*H278,2)</f>
        <v>0</v>
      </c>
      <c r="K278" s="214" t="s">
        <v>129</v>
      </c>
      <c r="L278" s="44"/>
      <c r="M278" s="219" t="s">
        <v>32</v>
      </c>
      <c r="N278" s="220" t="s">
        <v>51</v>
      </c>
      <c r="O278" s="84"/>
      <c r="P278" s="221">
        <f>O278*H278</f>
        <v>0</v>
      </c>
      <c r="Q278" s="221">
        <v>0.0071500000000000001</v>
      </c>
      <c r="R278" s="221">
        <f>Q278*H278</f>
        <v>0.1649505</v>
      </c>
      <c r="S278" s="221">
        <v>0</v>
      </c>
      <c r="T278" s="222">
        <f>S278*H278</f>
        <v>0</v>
      </c>
      <c r="AR278" s="223" t="s">
        <v>259</v>
      </c>
      <c r="AT278" s="223" t="s">
        <v>125</v>
      </c>
      <c r="AU278" s="223" t="s">
        <v>89</v>
      </c>
      <c r="AY278" s="17" t="s">
        <v>121</v>
      </c>
      <c r="BE278" s="224">
        <f>IF(N278="základní",J278,0)</f>
        <v>0</v>
      </c>
      <c r="BF278" s="224">
        <f>IF(N278="snížená",J278,0)</f>
        <v>0</v>
      </c>
      <c r="BG278" s="224">
        <f>IF(N278="zákl. přenesená",J278,0)</f>
        <v>0</v>
      </c>
      <c r="BH278" s="224">
        <f>IF(N278="sníž. přenesená",J278,0)</f>
        <v>0</v>
      </c>
      <c r="BI278" s="224">
        <f>IF(N278="nulová",J278,0)</f>
        <v>0</v>
      </c>
      <c r="BJ278" s="17" t="s">
        <v>21</v>
      </c>
      <c r="BK278" s="224">
        <f>ROUND(I278*H278,2)</f>
        <v>0</v>
      </c>
      <c r="BL278" s="17" t="s">
        <v>259</v>
      </c>
      <c r="BM278" s="223" t="s">
        <v>551</v>
      </c>
    </row>
    <row r="279" s="1" customFormat="1" ht="24" customHeight="1">
      <c r="B279" s="39"/>
      <c r="C279" s="212" t="s">
        <v>552</v>
      </c>
      <c r="D279" s="212" t="s">
        <v>125</v>
      </c>
      <c r="E279" s="213" t="s">
        <v>553</v>
      </c>
      <c r="F279" s="214" t="s">
        <v>554</v>
      </c>
      <c r="G279" s="215" t="s">
        <v>286</v>
      </c>
      <c r="H279" s="216">
        <v>3.4020000000000001</v>
      </c>
      <c r="I279" s="217"/>
      <c r="J279" s="218">
        <f>ROUND(I279*H279,2)</f>
        <v>0</v>
      </c>
      <c r="K279" s="214" t="s">
        <v>129</v>
      </c>
      <c r="L279" s="44"/>
      <c r="M279" s="219" t="s">
        <v>32</v>
      </c>
      <c r="N279" s="220" t="s">
        <v>51</v>
      </c>
      <c r="O279" s="84"/>
      <c r="P279" s="221">
        <f>O279*H279</f>
        <v>0</v>
      </c>
      <c r="Q279" s="221">
        <v>0</v>
      </c>
      <c r="R279" s="221">
        <f>Q279*H279</f>
        <v>0</v>
      </c>
      <c r="S279" s="221">
        <v>0</v>
      </c>
      <c r="T279" s="222">
        <f>S279*H279</f>
        <v>0</v>
      </c>
      <c r="AR279" s="223" t="s">
        <v>259</v>
      </c>
      <c r="AT279" s="223" t="s">
        <v>125</v>
      </c>
      <c r="AU279" s="223" t="s">
        <v>89</v>
      </c>
      <c r="AY279" s="17" t="s">
        <v>121</v>
      </c>
      <c r="BE279" s="224">
        <f>IF(N279="základní",J279,0)</f>
        <v>0</v>
      </c>
      <c r="BF279" s="224">
        <f>IF(N279="snížená",J279,0)</f>
        <v>0</v>
      </c>
      <c r="BG279" s="224">
        <f>IF(N279="zákl. přenesená",J279,0)</f>
        <v>0</v>
      </c>
      <c r="BH279" s="224">
        <f>IF(N279="sníž. přenesená",J279,0)</f>
        <v>0</v>
      </c>
      <c r="BI279" s="224">
        <f>IF(N279="nulová",J279,0)</f>
        <v>0</v>
      </c>
      <c r="BJ279" s="17" t="s">
        <v>21</v>
      </c>
      <c r="BK279" s="224">
        <f>ROUND(I279*H279,2)</f>
        <v>0</v>
      </c>
      <c r="BL279" s="17" t="s">
        <v>259</v>
      </c>
      <c r="BM279" s="223" t="s">
        <v>555</v>
      </c>
    </row>
    <row r="280" s="1" customFormat="1">
      <c r="B280" s="39"/>
      <c r="C280" s="40"/>
      <c r="D280" s="234" t="s">
        <v>192</v>
      </c>
      <c r="E280" s="40"/>
      <c r="F280" s="265" t="s">
        <v>332</v>
      </c>
      <c r="G280" s="40"/>
      <c r="H280" s="40"/>
      <c r="I280" s="134"/>
      <c r="J280" s="40"/>
      <c r="K280" s="40"/>
      <c r="L280" s="44"/>
      <c r="M280" s="266"/>
      <c r="N280" s="84"/>
      <c r="O280" s="84"/>
      <c r="P280" s="84"/>
      <c r="Q280" s="84"/>
      <c r="R280" s="84"/>
      <c r="S280" s="84"/>
      <c r="T280" s="85"/>
      <c r="AT280" s="17" t="s">
        <v>192</v>
      </c>
      <c r="AU280" s="17" t="s">
        <v>89</v>
      </c>
    </row>
    <row r="281" s="11" customFormat="1" ht="22.8" customHeight="1">
      <c r="B281" s="196"/>
      <c r="C281" s="197"/>
      <c r="D281" s="198" t="s">
        <v>79</v>
      </c>
      <c r="E281" s="210" t="s">
        <v>556</v>
      </c>
      <c r="F281" s="210" t="s">
        <v>557</v>
      </c>
      <c r="G281" s="197"/>
      <c r="H281" s="197"/>
      <c r="I281" s="200"/>
      <c r="J281" s="211">
        <f>BK281</f>
        <v>0</v>
      </c>
      <c r="K281" s="197"/>
      <c r="L281" s="202"/>
      <c r="M281" s="203"/>
      <c r="N281" s="204"/>
      <c r="O281" s="204"/>
      <c r="P281" s="205">
        <f>SUM(P282:P303)</f>
        <v>0</v>
      </c>
      <c r="Q281" s="204"/>
      <c r="R281" s="205">
        <f>SUM(R282:R303)</f>
        <v>1.5659973</v>
      </c>
      <c r="S281" s="204"/>
      <c r="T281" s="206">
        <f>SUM(T282:T303)</f>
        <v>0.70967999999999998</v>
      </c>
      <c r="AR281" s="207" t="s">
        <v>89</v>
      </c>
      <c r="AT281" s="208" t="s">
        <v>79</v>
      </c>
      <c r="AU281" s="208" t="s">
        <v>21</v>
      </c>
      <c r="AY281" s="207" t="s">
        <v>121</v>
      </c>
      <c r="BK281" s="209">
        <f>SUM(BK282:BK303)</f>
        <v>0</v>
      </c>
    </row>
    <row r="282" s="1" customFormat="1" ht="16.5" customHeight="1">
      <c r="B282" s="39"/>
      <c r="C282" s="212" t="s">
        <v>558</v>
      </c>
      <c r="D282" s="212" t="s">
        <v>125</v>
      </c>
      <c r="E282" s="213" t="s">
        <v>559</v>
      </c>
      <c r="F282" s="214" t="s">
        <v>560</v>
      </c>
      <c r="G282" s="215" t="s">
        <v>175</v>
      </c>
      <c r="H282" s="216">
        <v>236.56</v>
      </c>
      <c r="I282" s="217"/>
      <c r="J282" s="218">
        <f>ROUND(I282*H282,2)</f>
        <v>0</v>
      </c>
      <c r="K282" s="214" t="s">
        <v>129</v>
      </c>
      <c r="L282" s="44"/>
      <c r="M282" s="219" t="s">
        <v>32</v>
      </c>
      <c r="N282" s="220" t="s">
        <v>51</v>
      </c>
      <c r="O282" s="84"/>
      <c r="P282" s="221">
        <f>O282*H282</f>
        <v>0</v>
      </c>
      <c r="Q282" s="221">
        <v>0</v>
      </c>
      <c r="R282" s="221">
        <f>Q282*H282</f>
        <v>0</v>
      </c>
      <c r="S282" s="221">
        <v>0.0030000000000000001</v>
      </c>
      <c r="T282" s="222">
        <f>S282*H282</f>
        <v>0.70967999999999998</v>
      </c>
      <c r="AR282" s="223" t="s">
        <v>259</v>
      </c>
      <c r="AT282" s="223" t="s">
        <v>125</v>
      </c>
      <c r="AU282" s="223" t="s">
        <v>89</v>
      </c>
      <c r="AY282" s="17" t="s">
        <v>121</v>
      </c>
      <c r="BE282" s="224">
        <f>IF(N282="základní",J282,0)</f>
        <v>0</v>
      </c>
      <c r="BF282" s="224">
        <f>IF(N282="snížená",J282,0)</f>
        <v>0</v>
      </c>
      <c r="BG282" s="224">
        <f>IF(N282="zákl. přenesená",J282,0)</f>
        <v>0</v>
      </c>
      <c r="BH282" s="224">
        <f>IF(N282="sníž. přenesená",J282,0)</f>
        <v>0</v>
      </c>
      <c r="BI282" s="224">
        <f>IF(N282="nulová",J282,0)</f>
        <v>0</v>
      </c>
      <c r="BJ282" s="17" t="s">
        <v>21</v>
      </c>
      <c r="BK282" s="224">
        <f>ROUND(I282*H282,2)</f>
        <v>0</v>
      </c>
      <c r="BL282" s="17" t="s">
        <v>259</v>
      </c>
      <c r="BM282" s="223" t="s">
        <v>561</v>
      </c>
    </row>
    <row r="283" s="13" customFormat="1">
      <c r="B283" s="243"/>
      <c r="C283" s="244"/>
      <c r="D283" s="234" t="s">
        <v>177</v>
      </c>
      <c r="E283" s="245" t="s">
        <v>32</v>
      </c>
      <c r="F283" s="246" t="s">
        <v>562</v>
      </c>
      <c r="G283" s="244"/>
      <c r="H283" s="247">
        <v>84.920000000000002</v>
      </c>
      <c r="I283" s="248"/>
      <c r="J283" s="244"/>
      <c r="K283" s="244"/>
      <c r="L283" s="249"/>
      <c r="M283" s="250"/>
      <c r="N283" s="251"/>
      <c r="O283" s="251"/>
      <c r="P283" s="251"/>
      <c r="Q283" s="251"/>
      <c r="R283" s="251"/>
      <c r="S283" s="251"/>
      <c r="T283" s="252"/>
      <c r="AT283" s="253" t="s">
        <v>177</v>
      </c>
      <c r="AU283" s="253" t="s">
        <v>89</v>
      </c>
      <c r="AV283" s="13" t="s">
        <v>89</v>
      </c>
      <c r="AW283" s="13" t="s">
        <v>39</v>
      </c>
      <c r="AX283" s="13" t="s">
        <v>80</v>
      </c>
      <c r="AY283" s="253" t="s">
        <v>121</v>
      </c>
    </row>
    <row r="284" s="13" customFormat="1">
      <c r="B284" s="243"/>
      <c r="C284" s="244"/>
      <c r="D284" s="234" t="s">
        <v>177</v>
      </c>
      <c r="E284" s="245" t="s">
        <v>32</v>
      </c>
      <c r="F284" s="246" t="s">
        <v>563</v>
      </c>
      <c r="G284" s="244"/>
      <c r="H284" s="247">
        <v>151.63999999999999</v>
      </c>
      <c r="I284" s="248"/>
      <c r="J284" s="244"/>
      <c r="K284" s="244"/>
      <c r="L284" s="249"/>
      <c r="M284" s="250"/>
      <c r="N284" s="251"/>
      <c r="O284" s="251"/>
      <c r="P284" s="251"/>
      <c r="Q284" s="251"/>
      <c r="R284" s="251"/>
      <c r="S284" s="251"/>
      <c r="T284" s="252"/>
      <c r="AT284" s="253" t="s">
        <v>177</v>
      </c>
      <c r="AU284" s="253" t="s">
        <v>89</v>
      </c>
      <c r="AV284" s="13" t="s">
        <v>89</v>
      </c>
      <c r="AW284" s="13" t="s">
        <v>39</v>
      </c>
      <c r="AX284" s="13" t="s">
        <v>80</v>
      </c>
      <c r="AY284" s="253" t="s">
        <v>121</v>
      </c>
    </row>
    <row r="285" s="14" customFormat="1">
      <c r="B285" s="254"/>
      <c r="C285" s="255"/>
      <c r="D285" s="234" t="s">
        <v>177</v>
      </c>
      <c r="E285" s="256" t="s">
        <v>32</v>
      </c>
      <c r="F285" s="257" t="s">
        <v>182</v>
      </c>
      <c r="G285" s="255"/>
      <c r="H285" s="258">
        <v>236.56</v>
      </c>
      <c r="I285" s="259"/>
      <c r="J285" s="255"/>
      <c r="K285" s="255"/>
      <c r="L285" s="260"/>
      <c r="M285" s="261"/>
      <c r="N285" s="262"/>
      <c r="O285" s="262"/>
      <c r="P285" s="262"/>
      <c r="Q285" s="262"/>
      <c r="R285" s="262"/>
      <c r="S285" s="262"/>
      <c r="T285" s="263"/>
      <c r="AT285" s="264" t="s">
        <v>177</v>
      </c>
      <c r="AU285" s="264" t="s">
        <v>89</v>
      </c>
      <c r="AV285" s="14" t="s">
        <v>124</v>
      </c>
      <c r="AW285" s="14" t="s">
        <v>39</v>
      </c>
      <c r="AX285" s="14" t="s">
        <v>21</v>
      </c>
      <c r="AY285" s="264" t="s">
        <v>121</v>
      </c>
    </row>
    <row r="286" s="1" customFormat="1" ht="16.5" customHeight="1">
      <c r="B286" s="39"/>
      <c r="C286" s="212" t="s">
        <v>564</v>
      </c>
      <c r="D286" s="212" t="s">
        <v>125</v>
      </c>
      <c r="E286" s="213" t="s">
        <v>565</v>
      </c>
      <c r="F286" s="214" t="s">
        <v>566</v>
      </c>
      <c r="G286" s="215" t="s">
        <v>175</v>
      </c>
      <c r="H286" s="216">
        <v>208.96000000000001</v>
      </c>
      <c r="I286" s="217"/>
      <c r="J286" s="218">
        <f>ROUND(I286*H286,2)</f>
        <v>0</v>
      </c>
      <c r="K286" s="214" t="s">
        <v>129</v>
      </c>
      <c r="L286" s="44"/>
      <c r="M286" s="219" t="s">
        <v>32</v>
      </c>
      <c r="N286" s="220" t="s">
        <v>51</v>
      </c>
      <c r="O286" s="84"/>
      <c r="P286" s="221">
        <f>O286*H286</f>
        <v>0</v>
      </c>
      <c r="Q286" s="221">
        <v>0.00069999999999999999</v>
      </c>
      <c r="R286" s="221">
        <f>Q286*H286</f>
        <v>0.14627200000000001</v>
      </c>
      <c r="S286" s="221">
        <v>0</v>
      </c>
      <c r="T286" s="222">
        <f>S286*H286</f>
        <v>0</v>
      </c>
      <c r="AR286" s="223" t="s">
        <v>259</v>
      </c>
      <c r="AT286" s="223" t="s">
        <v>125</v>
      </c>
      <c r="AU286" s="223" t="s">
        <v>89</v>
      </c>
      <c r="AY286" s="17" t="s">
        <v>121</v>
      </c>
      <c r="BE286" s="224">
        <f>IF(N286="základní",J286,0)</f>
        <v>0</v>
      </c>
      <c r="BF286" s="224">
        <f>IF(N286="snížená",J286,0)</f>
        <v>0</v>
      </c>
      <c r="BG286" s="224">
        <f>IF(N286="zákl. přenesená",J286,0)</f>
        <v>0</v>
      </c>
      <c r="BH286" s="224">
        <f>IF(N286="sníž. přenesená",J286,0)</f>
        <v>0</v>
      </c>
      <c r="BI286" s="224">
        <f>IF(N286="nulová",J286,0)</f>
        <v>0</v>
      </c>
      <c r="BJ286" s="17" t="s">
        <v>21</v>
      </c>
      <c r="BK286" s="224">
        <f>ROUND(I286*H286,2)</f>
        <v>0</v>
      </c>
      <c r="BL286" s="17" t="s">
        <v>259</v>
      </c>
      <c r="BM286" s="223" t="s">
        <v>567</v>
      </c>
    </row>
    <row r="287" s="13" customFormat="1">
      <c r="B287" s="243"/>
      <c r="C287" s="244"/>
      <c r="D287" s="234" t="s">
        <v>177</v>
      </c>
      <c r="E287" s="245" t="s">
        <v>32</v>
      </c>
      <c r="F287" s="246" t="s">
        <v>568</v>
      </c>
      <c r="G287" s="244"/>
      <c r="H287" s="247">
        <v>133.24000000000001</v>
      </c>
      <c r="I287" s="248"/>
      <c r="J287" s="244"/>
      <c r="K287" s="244"/>
      <c r="L287" s="249"/>
      <c r="M287" s="250"/>
      <c r="N287" s="251"/>
      <c r="O287" s="251"/>
      <c r="P287" s="251"/>
      <c r="Q287" s="251"/>
      <c r="R287" s="251"/>
      <c r="S287" s="251"/>
      <c r="T287" s="252"/>
      <c r="AT287" s="253" t="s">
        <v>177</v>
      </c>
      <c r="AU287" s="253" t="s">
        <v>89</v>
      </c>
      <c r="AV287" s="13" t="s">
        <v>89</v>
      </c>
      <c r="AW287" s="13" t="s">
        <v>39</v>
      </c>
      <c r="AX287" s="13" t="s">
        <v>80</v>
      </c>
      <c r="AY287" s="253" t="s">
        <v>121</v>
      </c>
    </row>
    <row r="288" s="13" customFormat="1">
      <c r="B288" s="243"/>
      <c r="C288" s="244"/>
      <c r="D288" s="234" t="s">
        <v>177</v>
      </c>
      <c r="E288" s="245" t="s">
        <v>32</v>
      </c>
      <c r="F288" s="246" t="s">
        <v>569</v>
      </c>
      <c r="G288" s="244"/>
      <c r="H288" s="247">
        <v>75.719999999999999</v>
      </c>
      <c r="I288" s="248"/>
      <c r="J288" s="244"/>
      <c r="K288" s="244"/>
      <c r="L288" s="249"/>
      <c r="M288" s="250"/>
      <c r="N288" s="251"/>
      <c r="O288" s="251"/>
      <c r="P288" s="251"/>
      <c r="Q288" s="251"/>
      <c r="R288" s="251"/>
      <c r="S288" s="251"/>
      <c r="T288" s="252"/>
      <c r="AT288" s="253" t="s">
        <v>177</v>
      </c>
      <c r="AU288" s="253" t="s">
        <v>89</v>
      </c>
      <c r="AV288" s="13" t="s">
        <v>89</v>
      </c>
      <c r="AW288" s="13" t="s">
        <v>39</v>
      </c>
      <c r="AX288" s="13" t="s">
        <v>80</v>
      </c>
      <c r="AY288" s="253" t="s">
        <v>121</v>
      </c>
    </row>
    <row r="289" s="14" customFormat="1">
      <c r="B289" s="254"/>
      <c r="C289" s="255"/>
      <c r="D289" s="234" t="s">
        <v>177</v>
      </c>
      <c r="E289" s="256" t="s">
        <v>32</v>
      </c>
      <c r="F289" s="257" t="s">
        <v>182</v>
      </c>
      <c r="G289" s="255"/>
      <c r="H289" s="258">
        <v>208.96000000000001</v>
      </c>
      <c r="I289" s="259"/>
      <c r="J289" s="255"/>
      <c r="K289" s="255"/>
      <c r="L289" s="260"/>
      <c r="M289" s="261"/>
      <c r="N289" s="262"/>
      <c r="O289" s="262"/>
      <c r="P289" s="262"/>
      <c r="Q289" s="262"/>
      <c r="R289" s="262"/>
      <c r="S289" s="262"/>
      <c r="T289" s="263"/>
      <c r="AT289" s="264" t="s">
        <v>177</v>
      </c>
      <c r="AU289" s="264" t="s">
        <v>89</v>
      </c>
      <c r="AV289" s="14" t="s">
        <v>124</v>
      </c>
      <c r="AW289" s="14" t="s">
        <v>39</v>
      </c>
      <c r="AX289" s="14" t="s">
        <v>21</v>
      </c>
      <c r="AY289" s="264" t="s">
        <v>121</v>
      </c>
    </row>
    <row r="290" s="1" customFormat="1" ht="24" customHeight="1">
      <c r="B290" s="39"/>
      <c r="C290" s="267" t="s">
        <v>570</v>
      </c>
      <c r="D290" s="267" t="s">
        <v>231</v>
      </c>
      <c r="E290" s="268" t="s">
        <v>571</v>
      </c>
      <c r="F290" s="269" t="s">
        <v>572</v>
      </c>
      <c r="G290" s="270" t="s">
        <v>175</v>
      </c>
      <c r="H290" s="271">
        <v>229.856</v>
      </c>
      <c r="I290" s="272"/>
      <c r="J290" s="273">
        <f>ROUND(I290*H290,2)</f>
        <v>0</v>
      </c>
      <c r="K290" s="269" t="s">
        <v>129</v>
      </c>
      <c r="L290" s="274"/>
      <c r="M290" s="275" t="s">
        <v>32</v>
      </c>
      <c r="N290" s="276" t="s">
        <v>51</v>
      </c>
      <c r="O290" s="84"/>
      <c r="P290" s="221">
        <f>O290*H290</f>
        <v>0</v>
      </c>
      <c r="Q290" s="221">
        <v>0.0051000000000000004</v>
      </c>
      <c r="R290" s="221">
        <f>Q290*H290</f>
        <v>1.1722656</v>
      </c>
      <c r="S290" s="221">
        <v>0</v>
      </c>
      <c r="T290" s="222">
        <f>S290*H290</f>
        <v>0</v>
      </c>
      <c r="AR290" s="223" t="s">
        <v>355</v>
      </c>
      <c r="AT290" s="223" t="s">
        <v>231</v>
      </c>
      <c r="AU290" s="223" t="s">
        <v>89</v>
      </c>
      <c r="AY290" s="17" t="s">
        <v>121</v>
      </c>
      <c r="BE290" s="224">
        <f>IF(N290="základní",J290,0)</f>
        <v>0</v>
      </c>
      <c r="BF290" s="224">
        <f>IF(N290="snížená",J290,0)</f>
        <v>0</v>
      </c>
      <c r="BG290" s="224">
        <f>IF(N290="zákl. přenesená",J290,0)</f>
        <v>0</v>
      </c>
      <c r="BH290" s="224">
        <f>IF(N290="sníž. přenesená",J290,0)</f>
        <v>0</v>
      </c>
      <c r="BI290" s="224">
        <f>IF(N290="nulová",J290,0)</f>
        <v>0</v>
      </c>
      <c r="BJ290" s="17" t="s">
        <v>21</v>
      </c>
      <c r="BK290" s="224">
        <f>ROUND(I290*H290,2)</f>
        <v>0</v>
      </c>
      <c r="BL290" s="17" t="s">
        <v>259</v>
      </c>
      <c r="BM290" s="223" t="s">
        <v>573</v>
      </c>
    </row>
    <row r="291" s="13" customFormat="1">
      <c r="B291" s="243"/>
      <c r="C291" s="244"/>
      <c r="D291" s="234" t="s">
        <v>177</v>
      </c>
      <c r="E291" s="244"/>
      <c r="F291" s="246" t="s">
        <v>574</v>
      </c>
      <c r="G291" s="244"/>
      <c r="H291" s="247">
        <v>229.856</v>
      </c>
      <c r="I291" s="248"/>
      <c r="J291" s="244"/>
      <c r="K291" s="244"/>
      <c r="L291" s="249"/>
      <c r="M291" s="250"/>
      <c r="N291" s="251"/>
      <c r="O291" s="251"/>
      <c r="P291" s="251"/>
      <c r="Q291" s="251"/>
      <c r="R291" s="251"/>
      <c r="S291" s="251"/>
      <c r="T291" s="252"/>
      <c r="AT291" s="253" t="s">
        <v>177</v>
      </c>
      <c r="AU291" s="253" t="s">
        <v>89</v>
      </c>
      <c r="AV291" s="13" t="s">
        <v>89</v>
      </c>
      <c r="AW291" s="13" t="s">
        <v>4</v>
      </c>
      <c r="AX291" s="13" t="s">
        <v>21</v>
      </c>
      <c r="AY291" s="253" t="s">
        <v>121</v>
      </c>
    </row>
    <row r="292" s="1" customFormat="1" ht="16.5" customHeight="1">
      <c r="B292" s="39"/>
      <c r="C292" s="267" t="s">
        <v>575</v>
      </c>
      <c r="D292" s="267" t="s">
        <v>231</v>
      </c>
      <c r="E292" s="268" t="s">
        <v>576</v>
      </c>
      <c r="F292" s="269" t="s">
        <v>577</v>
      </c>
      <c r="G292" s="270" t="s">
        <v>175</v>
      </c>
      <c r="H292" s="271">
        <v>229.90000000000001</v>
      </c>
      <c r="I292" s="272"/>
      <c r="J292" s="273">
        <f>ROUND(I292*H292,2)</f>
        <v>0</v>
      </c>
      <c r="K292" s="269" t="s">
        <v>368</v>
      </c>
      <c r="L292" s="274"/>
      <c r="M292" s="275" t="s">
        <v>32</v>
      </c>
      <c r="N292" s="276" t="s">
        <v>51</v>
      </c>
      <c r="O292" s="84"/>
      <c r="P292" s="221">
        <f>O292*H292</f>
        <v>0</v>
      </c>
      <c r="Q292" s="221">
        <v>0.00059999999999999995</v>
      </c>
      <c r="R292" s="221">
        <f>Q292*H292</f>
        <v>0.13793999999999998</v>
      </c>
      <c r="S292" s="221">
        <v>0</v>
      </c>
      <c r="T292" s="222">
        <f>S292*H292</f>
        <v>0</v>
      </c>
      <c r="AR292" s="223" t="s">
        <v>355</v>
      </c>
      <c r="AT292" s="223" t="s">
        <v>231</v>
      </c>
      <c r="AU292" s="223" t="s">
        <v>89</v>
      </c>
      <c r="AY292" s="17" t="s">
        <v>121</v>
      </c>
      <c r="BE292" s="224">
        <f>IF(N292="základní",J292,0)</f>
        <v>0</v>
      </c>
      <c r="BF292" s="224">
        <f>IF(N292="snížená",J292,0)</f>
        <v>0</v>
      </c>
      <c r="BG292" s="224">
        <f>IF(N292="zákl. přenesená",J292,0)</f>
        <v>0</v>
      </c>
      <c r="BH292" s="224">
        <f>IF(N292="sníž. přenesená",J292,0)</f>
        <v>0</v>
      </c>
      <c r="BI292" s="224">
        <f>IF(N292="nulová",J292,0)</f>
        <v>0</v>
      </c>
      <c r="BJ292" s="17" t="s">
        <v>21</v>
      </c>
      <c r="BK292" s="224">
        <f>ROUND(I292*H292,2)</f>
        <v>0</v>
      </c>
      <c r="BL292" s="17" t="s">
        <v>259</v>
      </c>
      <c r="BM292" s="223" t="s">
        <v>578</v>
      </c>
    </row>
    <row r="293" s="13" customFormat="1">
      <c r="B293" s="243"/>
      <c r="C293" s="244"/>
      <c r="D293" s="234" t="s">
        <v>177</v>
      </c>
      <c r="E293" s="244"/>
      <c r="F293" s="246" t="s">
        <v>579</v>
      </c>
      <c r="G293" s="244"/>
      <c r="H293" s="247">
        <v>229.90000000000001</v>
      </c>
      <c r="I293" s="248"/>
      <c r="J293" s="244"/>
      <c r="K293" s="244"/>
      <c r="L293" s="249"/>
      <c r="M293" s="250"/>
      <c r="N293" s="251"/>
      <c r="O293" s="251"/>
      <c r="P293" s="251"/>
      <c r="Q293" s="251"/>
      <c r="R293" s="251"/>
      <c r="S293" s="251"/>
      <c r="T293" s="252"/>
      <c r="AT293" s="253" t="s">
        <v>177</v>
      </c>
      <c r="AU293" s="253" t="s">
        <v>89</v>
      </c>
      <c r="AV293" s="13" t="s">
        <v>89</v>
      </c>
      <c r="AW293" s="13" t="s">
        <v>4</v>
      </c>
      <c r="AX293" s="13" t="s">
        <v>21</v>
      </c>
      <c r="AY293" s="253" t="s">
        <v>121</v>
      </c>
    </row>
    <row r="294" s="1" customFormat="1" ht="16.5" customHeight="1">
      <c r="B294" s="39"/>
      <c r="C294" s="212" t="s">
        <v>580</v>
      </c>
      <c r="D294" s="212" t="s">
        <v>125</v>
      </c>
      <c r="E294" s="213" t="s">
        <v>581</v>
      </c>
      <c r="F294" s="214" t="s">
        <v>582</v>
      </c>
      <c r="G294" s="215" t="s">
        <v>367</v>
      </c>
      <c r="H294" s="216">
        <v>262.25999999999999</v>
      </c>
      <c r="I294" s="217"/>
      <c r="J294" s="218">
        <f>ROUND(I294*H294,2)</f>
        <v>0</v>
      </c>
      <c r="K294" s="214" t="s">
        <v>129</v>
      </c>
      <c r="L294" s="44"/>
      <c r="M294" s="219" t="s">
        <v>32</v>
      </c>
      <c r="N294" s="220" t="s">
        <v>51</v>
      </c>
      <c r="O294" s="84"/>
      <c r="P294" s="221">
        <f>O294*H294</f>
        <v>0</v>
      </c>
      <c r="Q294" s="221">
        <v>3.0000000000000001E-05</v>
      </c>
      <c r="R294" s="221">
        <f>Q294*H294</f>
        <v>0.0078677999999999994</v>
      </c>
      <c r="S294" s="221">
        <v>0</v>
      </c>
      <c r="T294" s="222">
        <f>S294*H294</f>
        <v>0</v>
      </c>
      <c r="AR294" s="223" t="s">
        <v>259</v>
      </c>
      <c r="AT294" s="223" t="s">
        <v>125</v>
      </c>
      <c r="AU294" s="223" t="s">
        <v>89</v>
      </c>
      <c r="AY294" s="17" t="s">
        <v>121</v>
      </c>
      <c r="BE294" s="224">
        <f>IF(N294="základní",J294,0)</f>
        <v>0</v>
      </c>
      <c r="BF294" s="224">
        <f>IF(N294="snížená",J294,0)</f>
        <v>0</v>
      </c>
      <c r="BG294" s="224">
        <f>IF(N294="zákl. přenesená",J294,0)</f>
        <v>0</v>
      </c>
      <c r="BH294" s="224">
        <f>IF(N294="sníž. přenesená",J294,0)</f>
        <v>0</v>
      </c>
      <c r="BI294" s="224">
        <f>IF(N294="nulová",J294,0)</f>
        <v>0</v>
      </c>
      <c r="BJ294" s="17" t="s">
        <v>21</v>
      </c>
      <c r="BK294" s="224">
        <f>ROUND(I294*H294,2)</f>
        <v>0</v>
      </c>
      <c r="BL294" s="17" t="s">
        <v>259</v>
      </c>
      <c r="BM294" s="223" t="s">
        <v>583</v>
      </c>
    </row>
    <row r="295" s="13" customFormat="1">
      <c r="B295" s="243"/>
      <c r="C295" s="244"/>
      <c r="D295" s="234" t="s">
        <v>177</v>
      </c>
      <c r="E295" s="245" t="s">
        <v>32</v>
      </c>
      <c r="F295" s="246" t="s">
        <v>584</v>
      </c>
      <c r="G295" s="244"/>
      <c r="H295" s="247">
        <v>34.200000000000003</v>
      </c>
      <c r="I295" s="248"/>
      <c r="J295" s="244"/>
      <c r="K295" s="244"/>
      <c r="L295" s="249"/>
      <c r="M295" s="250"/>
      <c r="N295" s="251"/>
      <c r="O295" s="251"/>
      <c r="P295" s="251"/>
      <c r="Q295" s="251"/>
      <c r="R295" s="251"/>
      <c r="S295" s="251"/>
      <c r="T295" s="252"/>
      <c r="AT295" s="253" t="s">
        <v>177</v>
      </c>
      <c r="AU295" s="253" t="s">
        <v>89</v>
      </c>
      <c r="AV295" s="13" t="s">
        <v>89</v>
      </c>
      <c r="AW295" s="13" t="s">
        <v>39</v>
      </c>
      <c r="AX295" s="13" t="s">
        <v>80</v>
      </c>
      <c r="AY295" s="253" t="s">
        <v>121</v>
      </c>
    </row>
    <row r="296" s="13" customFormat="1">
      <c r="B296" s="243"/>
      <c r="C296" s="244"/>
      <c r="D296" s="234" t="s">
        <v>177</v>
      </c>
      <c r="E296" s="245" t="s">
        <v>32</v>
      </c>
      <c r="F296" s="246" t="s">
        <v>585</v>
      </c>
      <c r="G296" s="244"/>
      <c r="H296" s="247">
        <v>52.460000000000001</v>
      </c>
      <c r="I296" s="248"/>
      <c r="J296" s="244"/>
      <c r="K296" s="244"/>
      <c r="L296" s="249"/>
      <c r="M296" s="250"/>
      <c r="N296" s="251"/>
      <c r="O296" s="251"/>
      <c r="P296" s="251"/>
      <c r="Q296" s="251"/>
      <c r="R296" s="251"/>
      <c r="S296" s="251"/>
      <c r="T296" s="252"/>
      <c r="AT296" s="253" t="s">
        <v>177</v>
      </c>
      <c r="AU296" s="253" t="s">
        <v>89</v>
      </c>
      <c r="AV296" s="13" t="s">
        <v>89</v>
      </c>
      <c r="AW296" s="13" t="s">
        <v>39</v>
      </c>
      <c r="AX296" s="13" t="s">
        <v>80</v>
      </c>
      <c r="AY296" s="253" t="s">
        <v>121</v>
      </c>
    </row>
    <row r="297" s="13" customFormat="1">
      <c r="B297" s="243"/>
      <c r="C297" s="244"/>
      <c r="D297" s="234" t="s">
        <v>177</v>
      </c>
      <c r="E297" s="245" t="s">
        <v>32</v>
      </c>
      <c r="F297" s="246" t="s">
        <v>586</v>
      </c>
      <c r="G297" s="244"/>
      <c r="H297" s="247">
        <v>43.200000000000003</v>
      </c>
      <c r="I297" s="248"/>
      <c r="J297" s="244"/>
      <c r="K297" s="244"/>
      <c r="L297" s="249"/>
      <c r="M297" s="250"/>
      <c r="N297" s="251"/>
      <c r="O297" s="251"/>
      <c r="P297" s="251"/>
      <c r="Q297" s="251"/>
      <c r="R297" s="251"/>
      <c r="S297" s="251"/>
      <c r="T297" s="252"/>
      <c r="AT297" s="253" t="s">
        <v>177</v>
      </c>
      <c r="AU297" s="253" t="s">
        <v>89</v>
      </c>
      <c r="AV297" s="13" t="s">
        <v>89</v>
      </c>
      <c r="AW297" s="13" t="s">
        <v>39</v>
      </c>
      <c r="AX297" s="13" t="s">
        <v>80</v>
      </c>
      <c r="AY297" s="253" t="s">
        <v>121</v>
      </c>
    </row>
    <row r="298" s="13" customFormat="1">
      <c r="B298" s="243"/>
      <c r="C298" s="244"/>
      <c r="D298" s="234" t="s">
        <v>177</v>
      </c>
      <c r="E298" s="245" t="s">
        <v>32</v>
      </c>
      <c r="F298" s="246" t="s">
        <v>587</v>
      </c>
      <c r="G298" s="244"/>
      <c r="H298" s="247">
        <v>64</v>
      </c>
      <c r="I298" s="248"/>
      <c r="J298" s="244"/>
      <c r="K298" s="244"/>
      <c r="L298" s="249"/>
      <c r="M298" s="250"/>
      <c r="N298" s="251"/>
      <c r="O298" s="251"/>
      <c r="P298" s="251"/>
      <c r="Q298" s="251"/>
      <c r="R298" s="251"/>
      <c r="S298" s="251"/>
      <c r="T298" s="252"/>
      <c r="AT298" s="253" t="s">
        <v>177</v>
      </c>
      <c r="AU298" s="253" t="s">
        <v>89</v>
      </c>
      <c r="AV298" s="13" t="s">
        <v>89</v>
      </c>
      <c r="AW298" s="13" t="s">
        <v>39</v>
      </c>
      <c r="AX298" s="13" t="s">
        <v>80</v>
      </c>
      <c r="AY298" s="253" t="s">
        <v>121</v>
      </c>
    </row>
    <row r="299" s="13" customFormat="1">
      <c r="B299" s="243"/>
      <c r="C299" s="244"/>
      <c r="D299" s="234" t="s">
        <v>177</v>
      </c>
      <c r="E299" s="245" t="s">
        <v>32</v>
      </c>
      <c r="F299" s="246" t="s">
        <v>588</v>
      </c>
      <c r="G299" s="244"/>
      <c r="H299" s="247">
        <v>68.400000000000006</v>
      </c>
      <c r="I299" s="248"/>
      <c r="J299" s="244"/>
      <c r="K299" s="244"/>
      <c r="L299" s="249"/>
      <c r="M299" s="250"/>
      <c r="N299" s="251"/>
      <c r="O299" s="251"/>
      <c r="P299" s="251"/>
      <c r="Q299" s="251"/>
      <c r="R299" s="251"/>
      <c r="S299" s="251"/>
      <c r="T299" s="252"/>
      <c r="AT299" s="253" t="s">
        <v>177</v>
      </c>
      <c r="AU299" s="253" t="s">
        <v>89</v>
      </c>
      <c r="AV299" s="13" t="s">
        <v>89</v>
      </c>
      <c r="AW299" s="13" t="s">
        <v>39</v>
      </c>
      <c r="AX299" s="13" t="s">
        <v>80</v>
      </c>
      <c r="AY299" s="253" t="s">
        <v>121</v>
      </c>
    </row>
    <row r="300" s="14" customFormat="1">
      <c r="B300" s="254"/>
      <c r="C300" s="255"/>
      <c r="D300" s="234" t="s">
        <v>177</v>
      </c>
      <c r="E300" s="256" t="s">
        <v>32</v>
      </c>
      <c r="F300" s="257" t="s">
        <v>182</v>
      </c>
      <c r="G300" s="255"/>
      <c r="H300" s="258">
        <v>262.25999999999999</v>
      </c>
      <c r="I300" s="259"/>
      <c r="J300" s="255"/>
      <c r="K300" s="255"/>
      <c r="L300" s="260"/>
      <c r="M300" s="261"/>
      <c r="N300" s="262"/>
      <c r="O300" s="262"/>
      <c r="P300" s="262"/>
      <c r="Q300" s="262"/>
      <c r="R300" s="262"/>
      <c r="S300" s="262"/>
      <c r="T300" s="263"/>
      <c r="AT300" s="264" t="s">
        <v>177</v>
      </c>
      <c r="AU300" s="264" t="s">
        <v>89</v>
      </c>
      <c r="AV300" s="14" t="s">
        <v>124</v>
      </c>
      <c r="AW300" s="14" t="s">
        <v>39</v>
      </c>
      <c r="AX300" s="14" t="s">
        <v>21</v>
      </c>
      <c r="AY300" s="264" t="s">
        <v>121</v>
      </c>
    </row>
    <row r="301" s="1" customFormat="1" ht="16.5" customHeight="1">
      <c r="B301" s="39"/>
      <c r="C301" s="267" t="s">
        <v>589</v>
      </c>
      <c r="D301" s="267" t="s">
        <v>231</v>
      </c>
      <c r="E301" s="268" t="s">
        <v>590</v>
      </c>
      <c r="F301" s="269" t="s">
        <v>591</v>
      </c>
      <c r="G301" s="270" t="s">
        <v>367</v>
      </c>
      <c r="H301" s="271">
        <v>267.505</v>
      </c>
      <c r="I301" s="272"/>
      <c r="J301" s="273">
        <f>ROUND(I301*H301,2)</f>
        <v>0</v>
      </c>
      <c r="K301" s="269" t="s">
        <v>129</v>
      </c>
      <c r="L301" s="274"/>
      <c r="M301" s="275" t="s">
        <v>32</v>
      </c>
      <c r="N301" s="276" t="s">
        <v>51</v>
      </c>
      <c r="O301" s="84"/>
      <c r="P301" s="221">
        <f>O301*H301</f>
        <v>0</v>
      </c>
      <c r="Q301" s="221">
        <v>0.00038000000000000002</v>
      </c>
      <c r="R301" s="221">
        <f>Q301*H301</f>
        <v>0.1016519</v>
      </c>
      <c r="S301" s="221">
        <v>0</v>
      </c>
      <c r="T301" s="222">
        <f>S301*H301</f>
        <v>0</v>
      </c>
      <c r="AR301" s="223" t="s">
        <v>355</v>
      </c>
      <c r="AT301" s="223" t="s">
        <v>231</v>
      </c>
      <c r="AU301" s="223" t="s">
        <v>89</v>
      </c>
      <c r="AY301" s="17" t="s">
        <v>121</v>
      </c>
      <c r="BE301" s="224">
        <f>IF(N301="základní",J301,0)</f>
        <v>0</v>
      </c>
      <c r="BF301" s="224">
        <f>IF(N301="snížená",J301,0)</f>
        <v>0</v>
      </c>
      <c r="BG301" s="224">
        <f>IF(N301="zákl. přenesená",J301,0)</f>
        <v>0</v>
      </c>
      <c r="BH301" s="224">
        <f>IF(N301="sníž. přenesená",J301,0)</f>
        <v>0</v>
      </c>
      <c r="BI301" s="224">
        <f>IF(N301="nulová",J301,0)</f>
        <v>0</v>
      </c>
      <c r="BJ301" s="17" t="s">
        <v>21</v>
      </c>
      <c r="BK301" s="224">
        <f>ROUND(I301*H301,2)</f>
        <v>0</v>
      </c>
      <c r="BL301" s="17" t="s">
        <v>259</v>
      </c>
      <c r="BM301" s="223" t="s">
        <v>592</v>
      </c>
    </row>
    <row r="302" s="13" customFormat="1">
      <c r="B302" s="243"/>
      <c r="C302" s="244"/>
      <c r="D302" s="234" t="s">
        <v>177</v>
      </c>
      <c r="E302" s="244"/>
      <c r="F302" s="246" t="s">
        <v>593</v>
      </c>
      <c r="G302" s="244"/>
      <c r="H302" s="247">
        <v>267.505</v>
      </c>
      <c r="I302" s="248"/>
      <c r="J302" s="244"/>
      <c r="K302" s="244"/>
      <c r="L302" s="249"/>
      <c r="M302" s="250"/>
      <c r="N302" s="251"/>
      <c r="O302" s="251"/>
      <c r="P302" s="251"/>
      <c r="Q302" s="251"/>
      <c r="R302" s="251"/>
      <c r="S302" s="251"/>
      <c r="T302" s="252"/>
      <c r="AT302" s="253" t="s">
        <v>177</v>
      </c>
      <c r="AU302" s="253" t="s">
        <v>89</v>
      </c>
      <c r="AV302" s="13" t="s">
        <v>89</v>
      </c>
      <c r="AW302" s="13" t="s">
        <v>4</v>
      </c>
      <c r="AX302" s="13" t="s">
        <v>21</v>
      </c>
      <c r="AY302" s="253" t="s">
        <v>121</v>
      </c>
    </row>
    <row r="303" s="1" customFormat="1" ht="16.5" customHeight="1">
      <c r="B303" s="39"/>
      <c r="C303" s="212" t="s">
        <v>594</v>
      </c>
      <c r="D303" s="212" t="s">
        <v>125</v>
      </c>
      <c r="E303" s="213" t="s">
        <v>595</v>
      </c>
      <c r="F303" s="214" t="s">
        <v>596</v>
      </c>
      <c r="G303" s="215" t="s">
        <v>175</v>
      </c>
      <c r="H303" s="216">
        <v>236.56</v>
      </c>
      <c r="I303" s="217"/>
      <c r="J303" s="218">
        <f>ROUND(I303*H303,2)</f>
        <v>0</v>
      </c>
      <c r="K303" s="214" t="s">
        <v>129</v>
      </c>
      <c r="L303" s="44"/>
      <c r="M303" s="219" t="s">
        <v>32</v>
      </c>
      <c r="N303" s="220" t="s">
        <v>51</v>
      </c>
      <c r="O303" s="84"/>
      <c r="P303" s="221">
        <f>O303*H303</f>
        <v>0</v>
      </c>
      <c r="Q303" s="221">
        <v>0</v>
      </c>
      <c r="R303" s="221">
        <f>Q303*H303</f>
        <v>0</v>
      </c>
      <c r="S303" s="221">
        <v>0</v>
      </c>
      <c r="T303" s="222">
        <f>S303*H303</f>
        <v>0</v>
      </c>
      <c r="AR303" s="223" t="s">
        <v>259</v>
      </c>
      <c r="AT303" s="223" t="s">
        <v>125</v>
      </c>
      <c r="AU303" s="223" t="s">
        <v>89</v>
      </c>
      <c r="AY303" s="17" t="s">
        <v>121</v>
      </c>
      <c r="BE303" s="224">
        <f>IF(N303="základní",J303,0)</f>
        <v>0</v>
      </c>
      <c r="BF303" s="224">
        <f>IF(N303="snížená",J303,0)</f>
        <v>0</v>
      </c>
      <c r="BG303" s="224">
        <f>IF(N303="zákl. přenesená",J303,0)</f>
        <v>0</v>
      </c>
      <c r="BH303" s="224">
        <f>IF(N303="sníž. přenesená",J303,0)</f>
        <v>0</v>
      </c>
      <c r="BI303" s="224">
        <f>IF(N303="nulová",J303,0)</f>
        <v>0</v>
      </c>
      <c r="BJ303" s="17" t="s">
        <v>21</v>
      </c>
      <c r="BK303" s="224">
        <f>ROUND(I303*H303,2)</f>
        <v>0</v>
      </c>
      <c r="BL303" s="17" t="s">
        <v>259</v>
      </c>
      <c r="BM303" s="223" t="s">
        <v>597</v>
      </c>
    </row>
    <row r="304" s="11" customFormat="1" ht="22.8" customHeight="1">
      <c r="B304" s="196"/>
      <c r="C304" s="197"/>
      <c r="D304" s="198" t="s">
        <v>79</v>
      </c>
      <c r="E304" s="210" t="s">
        <v>598</v>
      </c>
      <c r="F304" s="210" t="s">
        <v>599</v>
      </c>
      <c r="G304" s="197"/>
      <c r="H304" s="197"/>
      <c r="I304" s="200"/>
      <c r="J304" s="211">
        <f>BK304</f>
        <v>0</v>
      </c>
      <c r="K304" s="197"/>
      <c r="L304" s="202"/>
      <c r="M304" s="203"/>
      <c r="N304" s="204"/>
      <c r="O304" s="204"/>
      <c r="P304" s="205">
        <f>SUM(P305:P339)</f>
        <v>0</v>
      </c>
      <c r="Q304" s="204"/>
      <c r="R304" s="205">
        <f>SUM(R305:R339)</f>
        <v>10.604505680000001</v>
      </c>
      <c r="S304" s="204"/>
      <c r="T304" s="206">
        <f>SUM(T305:T339)</f>
        <v>22.150200000000002</v>
      </c>
      <c r="AR304" s="207" t="s">
        <v>89</v>
      </c>
      <c r="AT304" s="208" t="s">
        <v>79</v>
      </c>
      <c r="AU304" s="208" t="s">
        <v>21</v>
      </c>
      <c r="AY304" s="207" t="s">
        <v>121</v>
      </c>
      <c r="BK304" s="209">
        <f>SUM(BK305:BK339)</f>
        <v>0</v>
      </c>
    </row>
    <row r="305" s="1" customFormat="1" ht="16.5" customHeight="1">
      <c r="B305" s="39"/>
      <c r="C305" s="212" t="s">
        <v>600</v>
      </c>
      <c r="D305" s="212" t="s">
        <v>125</v>
      </c>
      <c r="E305" s="213" t="s">
        <v>601</v>
      </c>
      <c r="F305" s="214" t="s">
        <v>602</v>
      </c>
      <c r="G305" s="215" t="s">
        <v>175</v>
      </c>
      <c r="H305" s="216">
        <v>402</v>
      </c>
      <c r="I305" s="217"/>
      <c r="J305" s="218">
        <f>ROUND(I305*H305,2)</f>
        <v>0</v>
      </c>
      <c r="K305" s="214" t="s">
        <v>129</v>
      </c>
      <c r="L305" s="44"/>
      <c r="M305" s="219" t="s">
        <v>32</v>
      </c>
      <c r="N305" s="220" t="s">
        <v>51</v>
      </c>
      <c r="O305" s="84"/>
      <c r="P305" s="221">
        <f>O305*H305</f>
        <v>0</v>
      </c>
      <c r="Q305" s="221">
        <v>0</v>
      </c>
      <c r="R305" s="221">
        <f>Q305*H305</f>
        <v>0</v>
      </c>
      <c r="S305" s="221">
        <v>0.055100000000000003</v>
      </c>
      <c r="T305" s="222">
        <f>S305*H305</f>
        <v>22.150200000000002</v>
      </c>
      <c r="AR305" s="223" t="s">
        <v>259</v>
      </c>
      <c r="AT305" s="223" t="s">
        <v>125</v>
      </c>
      <c r="AU305" s="223" t="s">
        <v>89</v>
      </c>
      <c r="AY305" s="17" t="s">
        <v>121</v>
      </c>
      <c r="BE305" s="224">
        <f>IF(N305="základní",J305,0)</f>
        <v>0</v>
      </c>
      <c r="BF305" s="224">
        <f>IF(N305="snížená",J305,0)</f>
        <v>0</v>
      </c>
      <c r="BG305" s="224">
        <f>IF(N305="zákl. přenesená",J305,0)</f>
        <v>0</v>
      </c>
      <c r="BH305" s="224">
        <f>IF(N305="sníž. přenesená",J305,0)</f>
        <v>0</v>
      </c>
      <c r="BI305" s="224">
        <f>IF(N305="nulová",J305,0)</f>
        <v>0</v>
      </c>
      <c r="BJ305" s="17" t="s">
        <v>21</v>
      </c>
      <c r="BK305" s="224">
        <f>ROUND(I305*H305,2)</f>
        <v>0</v>
      </c>
      <c r="BL305" s="17" t="s">
        <v>259</v>
      </c>
      <c r="BM305" s="223" t="s">
        <v>603</v>
      </c>
    </row>
    <row r="306" s="1" customFormat="1" ht="24" customHeight="1">
      <c r="B306" s="39"/>
      <c r="C306" s="212" t="s">
        <v>604</v>
      </c>
      <c r="D306" s="212" t="s">
        <v>125</v>
      </c>
      <c r="E306" s="213" t="s">
        <v>605</v>
      </c>
      <c r="F306" s="214" t="s">
        <v>606</v>
      </c>
      <c r="G306" s="215" t="s">
        <v>175</v>
      </c>
      <c r="H306" s="216">
        <v>405.06400000000002</v>
      </c>
      <c r="I306" s="217"/>
      <c r="J306" s="218">
        <f>ROUND(I306*H306,2)</f>
        <v>0</v>
      </c>
      <c r="K306" s="214" t="s">
        <v>129</v>
      </c>
      <c r="L306" s="44"/>
      <c r="M306" s="219" t="s">
        <v>32</v>
      </c>
      <c r="N306" s="220" t="s">
        <v>51</v>
      </c>
      <c r="O306" s="84"/>
      <c r="P306" s="221">
        <f>O306*H306</f>
        <v>0</v>
      </c>
      <c r="Q306" s="221">
        <v>0.0030000000000000001</v>
      </c>
      <c r="R306" s="221">
        <f>Q306*H306</f>
        <v>1.2151920000000001</v>
      </c>
      <c r="S306" s="221">
        <v>0</v>
      </c>
      <c r="T306" s="222">
        <f>S306*H306</f>
        <v>0</v>
      </c>
      <c r="AR306" s="223" t="s">
        <v>259</v>
      </c>
      <c r="AT306" s="223" t="s">
        <v>125</v>
      </c>
      <c r="AU306" s="223" t="s">
        <v>89</v>
      </c>
      <c r="AY306" s="17" t="s">
        <v>121</v>
      </c>
      <c r="BE306" s="224">
        <f>IF(N306="základní",J306,0)</f>
        <v>0</v>
      </c>
      <c r="BF306" s="224">
        <f>IF(N306="snížená",J306,0)</f>
        <v>0</v>
      </c>
      <c r="BG306" s="224">
        <f>IF(N306="zákl. přenesená",J306,0)</f>
        <v>0</v>
      </c>
      <c r="BH306" s="224">
        <f>IF(N306="sníž. přenesená",J306,0)</f>
        <v>0</v>
      </c>
      <c r="BI306" s="224">
        <f>IF(N306="nulová",J306,0)</f>
        <v>0</v>
      </c>
      <c r="BJ306" s="17" t="s">
        <v>21</v>
      </c>
      <c r="BK306" s="224">
        <f>ROUND(I306*H306,2)</f>
        <v>0</v>
      </c>
      <c r="BL306" s="17" t="s">
        <v>259</v>
      </c>
      <c r="BM306" s="223" t="s">
        <v>607</v>
      </c>
    </row>
    <row r="307" s="12" customFormat="1">
      <c r="B307" s="232"/>
      <c r="C307" s="233"/>
      <c r="D307" s="234" t="s">
        <v>177</v>
      </c>
      <c r="E307" s="235" t="s">
        <v>32</v>
      </c>
      <c r="F307" s="236" t="s">
        <v>178</v>
      </c>
      <c r="G307" s="233"/>
      <c r="H307" s="235" t="s">
        <v>32</v>
      </c>
      <c r="I307" s="237"/>
      <c r="J307" s="233"/>
      <c r="K307" s="233"/>
      <c r="L307" s="238"/>
      <c r="M307" s="239"/>
      <c r="N307" s="240"/>
      <c r="O307" s="240"/>
      <c r="P307" s="240"/>
      <c r="Q307" s="240"/>
      <c r="R307" s="240"/>
      <c r="S307" s="240"/>
      <c r="T307" s="241"/>
      <c r="AT307" s="242" t="s">
        <v>177</v>
      </c>
      <c r="AU307" s="242" t="s">
        <v>89</v>
      </c>
      <c r="AV307" s="12" t="s">
        <v>21</v>
      </c>
      <c r="AW307" s="12" t="s">
        <v>39</v>
      </c>
      <c r="AX307" s="12" t="s">
        <v>80</v>
      </c>
      <c r="AY307" s="242" t="s">
        <v>121</v>
      </c>
    </row>
    <row r="308" s="13" customFormat="1">
      <c r="B308" s="243"/>
      <c r="C308" s="244"/>
      <c r="D308" s="234" t="s">
        <v>177</v>
      </c>
      <c r="E308" s="245" t="s">
        <v>32</v>
      </c>
      <c r="F308" s="246" t="s">
        <v>608</v>
      </c>
      <c r="G308" s="244"/>
      <c r="H308" s="247">
        <v>64.543999999999997</v>
      </c>
      <c r="I308" s="248"/>
      <c r="J308" s="244"/>
      <c r="K308" s="244"/>
      <c r="L308" s="249"/>
      <c r="M308" s="250"/>
      <c r="N308" s="251"/>
      <c r="O308" s="251"/>
      <c r="P308" s="251"/>
      <c r="Q308" s="251"/>
      <c r="R308" s="251"/>
      <c r="S308" s="251"/>
      <c r="T308" s="252"/>
      <c r="AT308" s="253" t="s">
        <v>177</v>
      </c>
      <c r="AU308" s="253" t="s">
        <v>89</v>
      </c>
      <c r="AV308" s="13" t="s">
        <v>89</v>
      </c>
      <c r="AW308" s="13" t="s">
        <v>39</v>
      </c>
      <c r="AX308" s="13" t="s">
        <v>80</v>
      </c>
      <c r="AY308" s="253" t="s">
        <v>121</v>
      </c>
    </row>
    <row r="309" s="13" customFormat="1">
      <c r="B309" s="243"/>
      <c r="C309" s="244"/>
      <c r="D309" s="234" t="s">
        <v>177</v>
      </c>
      <c r="E309" s="245" t="s">
        <v>32</v>
      </c>
      <c r="F309" s="246" t="s">
        <v>609</v>
      </c>
      <c r="G309" s="244"/>
      <c r="H309" s="247">
        <v>53.200000000000003</v>
      </c>
      <c r="I309" s="248"/>
      <c r="J309" s="244"/>
      <c r="K309" s="244"/>
      <c r="L309" s="249"/>
      <c r="M309" s="250"/>
      <c r="N309" s="251"/>
      <c r="O309" s="251"/>
      <c r="P309" s="251"/>
      <c r="Q309" s="251"/>
      <c r="R309" s="251"/>
      <c r="S309" s="251"/>
      <c r="T309" s="252"/>
      <c r="AT309" s="253" t="s">
        <v>177</v>
      </c>
      <c r="AU309" s="253" t="s">
        <v>89</v>
      </c>
      <c r="AV309" s="13" t="s">
        <v>89</v>
      </c>
      <c r="AW309" s="13" t="s">
        <v>39</v>
      </c>
      <c r="AX309" s="13" t="s">
        <v>80</v>
      </c>
      <c r="AY309" s="253" t="s">
        <v>121</v>
      </c>
    </row>
    <row r="310" s="12" customFormat="1">
      <c r="B310" s="232"/>
      <c r="C310" s="233"/>
      <c r="D310" s="234" t="s">
        <v>177</v>
      </c>
      <c r="E310" s="235" t="s">
        <v>32</v>
      </c>
      <c r="F310" s="236" t="s">
        <v>610</v>
      </c>
      <c r="G310" s="233"/>
      <c r="H310" s="235" t="s">
        <v>32</v>
      </c>
      <c r="I310" s="237"/>
      <c r="J310" s="233"/>
      <c r="K310" s="233"/>
      <c r="L310" s="238"/>
      <c r="M310" s="239"/>
      <c r="N310" s="240"/>
      <c r="O310" s="240"/>
      <c r="P310" s="240"/>
      <c r="Q310" s="240"/>
      <c r="R310" s="240"/>
      <c r="S310" s="240"/>
      <c r="T310" s="241"/>
      <c r="AT310" s="242" t="s">
        <v>177</v>
      </c>
      <c r="AU310" s="242" t="s">
        <v>89</v>
      </c>
      <c r="AV310" s="12" t="s">
        <v>21</v>
      </c>
      <c r="AW310" s="12" t="s">
        <v>39</v>
      </c>
      <c r="AX310" s="12" t="s">
        <v>80</v>
      </c>
      <c r="AY310" s="242" t="s">
        <v>121</v>
      </c>
    </row>
    <row r="311" s="13" customFormat="1">
      <c r="B311" s="243"/>
      <c r="C311" s="244"/>
      <c r="D311" s="234" t="s">
        <v>177</v>
      </c>
      <c r="E311" s="245" t="s">
        <v>32</v>
      </c>
      <c r="F311" s="246" t="s">
        <v>611</v>
      </c>
      <c r="G311" s="244"/>
      <c r="H311" s="247">
        <v>204.16</v>
      </c>
      <c r="I311" s="248"/>
      <c r="J311" s="244"/>
      <c r="K311" s="244"/>
      <c r="L311" s="249"/>
      <c r="M311" s="250"/>
      <c r="N311" s="251"/>
      <c r="O311" s="251"/>
      <c r="P311" s="251"/>
      <c r="Q311" s="251"/>
      <c r="R311" s="251"/>
      <c r="S311" s="251"/>
      <c r="T311" s="252"/>
      <c r="AT311" s="253" t="s">
        <v>177</v>
      </c>
      <c r="AU311" s="253" t="s">
        <v>89</v>
      </c>
      <c r="AV311" s="13" t="s">
        <v>89</v>
      </c>
      <c r="AW311" s="13" t="s">
        <v>39</v>
      </c>
      <c r="AX311" s="13" t="s">
        <v>80</v>
      </c>
      <c r="AY311" s="253" t="s">
        <v>121</v>
      </c>
    </row>
    <row r="312" s="13" customFormat="1">
      <c r="B312" s="243"/>
      <c r="C312" s="244"/>
      <c r="D312" s="234" t="s">
        <v>177</v>
      </c>
      <c r="E312" s="245" t="s">
        <v>32</v>
      </c>
      <c r="F312" s="246" t="s">
        <v>612</v>
      </c>
      <c r="G312" s="244"/>
      <c r="H312" s="247">
        <v>80.799999999999997</v>
      </c>
      <c r="I312" s="248"/>
      <c r="J312" s="244"/>
      <c r="K312" s="244"/>
      <c r="L312" s="249"/>
      <c r="M312" s="250"/>
      <c r="N312" s="251"/>
      <c r="O312" s="251"/>
      <c r="P312" s="251"/>
      <c r="Q312" s="251"/>
      <c r="R312" s="251"/>
      <c r="S312" s="251"/>
      <c r="T312" s="252"/>
      <c r="AT312" s="253" t="s">
        <v>177</v>
      </c>
      <c r="AU312" s="253" t="s">
        <v>89</v>
      </c>
      <c r="AV312" s="13" t="s">
        <v>89</v>
      </c>
      <c r="AW312" s="13" t="s">
        <v>39</v>
      </c>
      <c r="AX312" s="13" t="s">
        <v>80</v>
      </c>
      <c r="AY312" s="253" t="s">
        <v>121</v>
      </c>
    </row>
    <row r="313" s="12" customFormat="1">
      <c r="B313" s="232"/>
      <c r="C313" s="233"/>
      <c r="D313" s="234" t="s">
        <v>177</v>
      </c>
      <c r="E313" s="235" t="s">
        <v>32</v>
      </c>
      <c r="F313" s="236" t="s">
        <v>613</v>
      </c>
      <c r="G313" s="233"/>
      <c r="H313" s="235" t="s">
        <v>32</v>
      </c>
      <c r="I313" s="237"/>
      <c r="J313" s="233"/>
      <c r="K313" s="233"/>
      <c r="L313" s="238"/>
      <c r="M313" s="239"/>
      <c r="N313" s="240"/>
      <c r="O313" s="240"/>
      <c r="P313" s="240"/>
      <c r="Q313" s="240"/>
      <c r="R313" s="240"/>
      <c r="S313" s="240"/>
      <c r="T313" s="241"/>
      <c r="AT313" s="242" t="s">
        <v>177</v>
      </c>
      <c r="AU313" s="242" t="s">
        <v>89</v>
      </c>
      <c r="AV313" s="12" t="s">
        <v>21</v>
      </c>
      <c r="AW313" s="12" t="s">
        <v>39</v>
      </c>
      <c r="AX313" s="12" t="s">
        <v>80</v>
      </c>
      <c r="AY313" s="242" t="s">
        <v>121</v>
      </c>
    </row>
    <row r="314" s="13" customFormat="1">
      <c r="B314" s="243"/>
      <c r="C314" s="244"/>
      <c r="D314" s="234" t="s">
        <v>177</v>
      </c>
      <c r="E314" s="245" t="s">
        <v>32</v>
      </c>
      <c r="F314" s="246" t="s">
        <v>436</v>
      </c>
      <c r="G314" s="244"/>
      <c r="H314" s="247">
        <v>2.3599999999999999</v>
      </c>
      <c r="I314" s="248"/>
      <c r="J314" s="244"/>
      <c r="K314" s="244"/>
      <c r="L314" s="249"/>
      <c r="M314" s="250"/>
      <c r="N314" s="251"/>
      <c r="O314" s="251"/>
      <c r="P314" s="251"/>
      <c r="Q314" s="251"/>
      <c r="R314" s="251"/>
      <c r="S314" s="251"/>
      <c r="T314" s="252"/>
      <c r="AT314" s="253" t="s">
        <v>177</v>
      </c>
      <c r="AU314" s="253" t="s">
        <v>89</v>
      </c>
      <c r="AV314" s="13" t="s">
        <v>89</v>
      </c>
      <c r="AW314" s="13" t="s">
        <v>39</v>
      </c>
      <c r="AX314" s="13" t="s">
        <v>80</v>
      </c>
      <c r="AY314" s="253" t="s">
        <v>121</v>
      </c>
    </row>
    <row r="315" s="14" customFormat="1">
      <c r="B315" s="254"/>
      <c r="C315" s="255"/>
      <c r="D315" s="234" t="s">
        <v>177</v>
      </c>
      <c r="E315" s="256" t="s">
        <v>32</v>
      </c>
      <c r="F315" s="257" t="s">
        <v>182</v>
      </c>
      <c r="G315" s="255"/>
      <c r="H315" s="258">
        <v>405.06400000000002</v>
      </c>
      <c r="I315" s="259"/>
      <c r="J315" s="255"/>
      <c r="K315" s="255"/>
      <c r="L315" s="260"/>
      <c r="M315" s="261"/>
      <c r="N315" s="262"/>
      <c r="O315" s="262"/>
      <c r="P315" s="262"/>
      <c r="Q315" s="262"/>
      <c r="R315" s="262"/>
      <c r="S315" s="262"/>
      <c r="T315" s="263"/>
      <c r="AT315" s="264" t="s">
        <v>177</v>
      </c>
      <c r="AU315" s="264" t="s">
        <v>89</v>
      </c>
      <c r="AV315" s="14" t="s">
        <v>124</v>
      </c>
      <c r="AW315" s="14" t="s">
        <v>39</v>
      </c>
      <c r="AX315" s="14" t="s">
        <v>21</v>
      </c>
      <c r="AY315" s="264" t="s">
        <v>121</v>
      </c>
    </row>
    <row r="316" s="1" customFormat="1" ht="16.5" customHeight="1">
      <c r="B316" s="39"/>
      <c r="C316" s="267" t="s">
        <v>614</v>
      </c>
      <c r="D316" s="267" t="s">
        <v>231</v>
      </c>
      <c r="E316" s="268" t="s">
        <v>615</v>
      </c>
      <c r="F316" s="269" t="s">
        <v>616</v>
      </c>
      <c r="G316" s="270" t="s">
        <v>175</v>
      </c>
      <c r="H316" s="271">
        <v>465.82400000000001</v>
      </c>
      <c r="I316" s="272"/>
      <c r="J316" s="273">
        <f>ROUND(I316*H316,2)</f>
        <v>0</v>
      </c>
      <c r="K316" s="269" t="s">
        <v>129</v>
      </c>
      <c r="L316" s="274"/>
      <c r="M316" s="275" t="s">
        <v>32</v>
      </c>
      <c r="N316" s="276" t="s">
        <v>51</v>
      </c>
      <c r="O316" s="84"/>
      <c r="P316" s="221">
        <f>O316*H316</f>
        <v>0</v>
      </c>
      <c r="Q316" s="221">
        <v>0.0126</v>
      </c>
      <c r="R316" s="221">
        <f>Q316*H316</f>
        <v>5.8693824000000001</v>
      </c>
      <c r="S316" s="221">
        <v>0</v>
      </c>
      <c r="T316" s="222">
        <f>S316*H316</f>
        <v>0</v>
      </c>
      <c r="AR316" s="223" t="s">
        <v>355</v>
      </c>
      <c r="AT316" s="223" t="s">
        <v>231</v>
      </c>
      <c r="AU316" s="223" t="s">
        <v>89</v>
      </c>
      <c r="AY316" s="17" t="s">
        <v>121</v>
      </c>
      <c r="BE316" s="224">
        <f>IF(N316="základní",J316,0)</f>
        <v>0</v>
      </c>
      <c r="BF316" s="224">
        <f>IF(N316="snížená",J316,0)</f>
        <v>0</v>
      </c>
      <c r="BG316" s="224">
        <f>IF(N316="zákl. přenesená",J316,0)</f>
        <v>0</v>
      </c>
      <c r="BH316" s="224">
        <f>IF(N316="sníž. přenesená",J316,0)</f>
        <v>0</v>
      </c>
      <c r="BI316" s="224">
        <f>IF(N316="nulová",J316,0)</f>
        <v>0</v>
      </c>
      <c r="BJ316" s="17" t="s">
        <v>21</v>
      </c>
      <c r="BK316" s="224">
        <f>ROUND(I316*H316,2)</f>
        <v>0</v>
      </c>
      <c r="BL316" s="17" t="s">
        <v>259</v>
      </c>
      <c r="BM316" s="223" t="s">
        <v>617</v>
      </c>
    </row>
    <row r="317" s="1" customFormat="1">
      <c r="B317" s="39"/>
      <c r="C317" s="40"/>
      <c r="D317" s="234" t="s">
        <v>534</v>
      </c>
      <c r="E317" s="40"/>
      <c r="F317" s="265" t="s">
        <v>618</v>
      </c>
      <c r="G317" s="40"/>
      <c r="H317" s="40"/>
      <c r="I317" s="134"/>
      <c r="J317" s="40"/>
      <c r="K317" s="40"/>
      <c r="L317" s="44"/>
      <c r="M317" s="266"/>
      <c r="N317" s="84"/>
      <c r="O317" s="84"/>
      <c r="P317" s="84"/>
      <c r="Q317" s="84"/>
      <c r="R317" s="84"/>
      <c r="S317" s="84"/>
      <c r="T317" s="85"/>
      <c r="AT317" s="17" t="s">
        <v>534</v>
      </c>
      <c r="AU317" s="17" t="s">
        <v>89</v>
      </c>
    </row>
    <row r="318" s="13" customFormat="1">
      <c r="B318" s="243"/>
      <c r="C318" s="244"/>
      <c r="D318" s="234" t="s">
        <v>177</v>
      </c>
      <c r="E318" s="244"/>
      <c r="F318" s="246" t="s">
        <v>619</v>
      </c>
      <c r="G318" s="244"/>
      <c r="H318" s="247">
        <v>465.82400000000001</v>
      </c>
      <c r="I318" s="248"/>
      <c r="J318" s="244"/>
      <c r="K318" s="244"/>
      <c r="L318" s="249"/>
      <c r="M318" s="250"/>
      <c r="N318" s="251"/>
      <c r="O318" s="251"/>
      <c r="P318" s="251"/>
      <c r="Q318" s="251"/>
      <c r="R318" s="251"/>
      <c r="S318" s="251"/>
      <c r="T318" s="252"/>
      <c r="AT318" s="253" t="s">
        <v>177</v>
      </c>
      <c r="AU318" s="253" t="s">
        <v>89</v>
      </c>
      <c r="AV318" s="13" t="s">
        <v>89</v>
      </c>
      <c r="AW318" s="13" t="s">
        <v>4</v>
      </c>
      <c r="AX318" s="13" t="s">
        <v>21</v>
      </c>
      <c r="AY318" s="253" t="s">
        <v>121</v>
      </c>
    </row>
    <row r="319" s="1" customFormat="1" ht="16.5" customHeight="1">
      <c r="B319" s="39"/>
      <c r="C319" s="212" t="s">
        <v>620</v>
      </c>
      <c r="D319" s="212" t="s">
        <v>125</v>
      </c>
      <c r="E319" s="213" t="s">
        <v>621</v>
      </c>
      <c r="F319" s="214" t="s">
        <v>622</v>
      </c>
      <c r="G319" s="215" t="s">
        <v>175</v>
      </c>
      <c r="H319" s="216">
        <v>141.59999999999999</v>
      </c>
      <c r="I319" s="217"/>
      <c r="J319" s="218">
        <f>ROUND(I319*H319,2)</f>
        <v>0</v>
      </c>
      <c r="K319" s="214" t="s">
        <v>129</v>
      </c>
      <c r="L319" s="44"/>
      <c r="M319" s="219" t="s">
        <v>32</v>
      </c>
      <c r="N319" s="220" t="s">
        <v>51</v>
      </c>
      <c r="O319" s="84"/>
      <c r="P319" s="221">
        <f>O319*H319</f>
        <v>0</v>
      </c>
      <c r="Q319" s="221">
        <v>0</v>
      </c>
      <c r="R319" s="221">
        <f>Q319*H319</f>
        <v>0</v>
      </c>
      <c r="S319" s="221">
        <v>0</v>
      </c>
      <c r="T319" s="222">
        <f>S319*H319</f>
        <v>0</v>
      </c>
      <c r="AR319" s="223" t="s">
        <v>259</v>
      </c>
      <c r="AT319" s="223" t="s">
        <v>125</v>
      </c>
      <c r="AU319" s="223" t="s">
        <v>89</v>
      </c>
      <c r="AY319" s="17" t="s">
        <v>121</v>
      </c>
      <c r="BE319" s="224">
        <f>IF(N319="základní",J319,0)</f>
        <v>0</v>
      </c>
      <c r="BF319" s="224">
        <f>IF(N319="snížená",J319,0)</f>
        <v>0</v>
      </c>
      <c r="BG319" s="224">
        <f>IF(N319="zákl. přenesená",J319,0)</f>
        <v>0</v>
      </c>
      <c r="BH319" s="224">
        <f>IF(N319="sníž. přenesená",J319,0)</f>
        <v>0</v>
      </c>
      <c r="BI319" s="224">
        <f>IF(N319="nulová",J319,0)</f>
        <v>0</v>
      </c>
      <c r="BJ319" s="17" t="s">
        <v>21</v>
      </c>
      <c r="BK319" s="224">
        <f>ROUND(I319*H319,2)</f>
        <v>0</v>
      </c>
      <c r="BL319" s="17" t="s">
        <v>259</v>
      </c>
      <c r="BM319" s="223" t="s">
        <v>623</v>
      </c>
    </row>
    <row r="320" s="13" customFormat="1">
      <c r="B320" s="243"/>
      <c r="C320" s="244"/>
      <c r="D320" s="234" t="s">
        <v>177</v>
      </c>
      <c r="E320" s="245" t="s">
        <v>32</v>
      </c>
      <c r="F320" s="246" t="s">
        <v>624</v>
      </c>
      <c r="G320" s="244"/>
      <c r="H320" s="247">
        <v>32.399999999999999</v>
      </c>
      <c r="I320" s="248"/>
      <c r="J320" s="244"/>
      <c r="K320" s="244"/>
      <c r="L320" s="249"/>
      <c r="M320" s="250"/>
      <c r="N320" s="251"/>
      <c r="O320" s="251"/>
      <c r="P320" s="251"/>
      <c r="Q320" s="251"/>
      <c r="R320" s="251"/>
      <c r="S320" s="251"/>
      <c r="T320" s="252"/>
      <c r="AT320" s="253" t="s">
        <v>177</v>
      </c>
      <c r="AU320" s="253" t="s">
        <v>89</v>
      </c>
      <c r="AV320" s="13" t="s">
        <v>89</v>
      </c>
      <c r="AW320" s="13" t="s">
        <v>39</v>
      </c>
      <c r="AX320" s="13" t="s">
        <v>80</v>
      </c>
      <c r="AY320" s="253" t="s">
        <v>121</v>
      </c>
    </row>
    <row r="321" s="13" customFormat="1">
      <c r="B321" s="243"/>
      <c r="C321" s="244"/>
      <c r="D321" s="234" t="s">
        <v>177</v>
      </c>
      <c r="E321" s="245" t="s">
        <v>32</v>
      </c>
      <c r="F321" s="246" t="s">
        <v>625</v>
      </c>
      <c r="G321" s="244"/>
      <c r="H321" s="247">
        <v>30</v>
      </c>
      <c r="I321" s="248"/>
      <c r="J321" s="244"/>
      <c r="K321" s="244"/>
      <c r="L321" s="249"/>
      <c r="M321" s="250"/>
      <c r="N321" s="251"/>
      <c r="O321" s="251"/>
      <c r="P321" s="251"/>
      <c r="Q321" s="251"/>
      <c r="R321" s="251"/>
      <c r="S321" s="251"/>
      <c r="T321" s="252"/>
      <c r="AT321" s="253" t="s">
        <v>177</v>
      </c>
      <c r="AU321" s="253" t="s">
        <v>89</v>
      </c>
      <c r="AV321" s="13" t="s">
        <v>89</v>
      </c>
      <c r="AW321" s="13" t="s">
        <v>39</v>
      </c>
      <c r="AX321" s="13" t="s">
        <v>80</v>
      </c>
      <c r="AY321" s="253" t="s">
        <v>121</v>
      </c>
    </row>
    <row r="322" s="13" customFormat="1">
      <c r="B322" s="243"/>
      <c r="C322" s="244"/>
      <c r="D322" s="234" t="s">
        <v>177</v>
      </c>
      <c r="E322" s="245" t="s">
        <v>32</v>
      </c>
      <c r="F322" s="246" t="s">
        <v>626</v>
      </c>
      <c r="G322" s="244"/>
      <c r="H322" s="247">
        <v>33.600000000000001</v>
      </c>
      <c r="I322" s="248"/>
      <c r="J322" s="244"/>
      <c r="K322" s="244"/>
      <c r="L322" s="249"/>
      <c r="M322" s="250"/>
      <c r="N322" s="251"/>
      <c r="O322" s="251"/>
      <c r="P322" s="251"/>
      <c r="Q322" s="251"/>
      <c r="R322" s="251"/>
      <c r="S322" s="251"/>
      <c r="T322" s="252"/>
      <c r="AT322" s="253" t="s">
        <v>177</v>
      </c>
      <c r="AU322" s="253" t="s">
        <v>89</v>
      </c>
      <c r="AV322" s="13" t="s">
        <v>89</v>
      </c>
      <c r="AW322" s="13" t="s">
        <v>39</v>
      </c>
      <c r="AX322" s="13" t="s">
        <v>80</v>
      </c>
      <c r="AY322" s="253" t="s">
        <v>121</v>
      </c>
    </row>
    <row r="323" s="13" customFormat="1">
      <c r="B323" s="243"/>
      <c r="C323" s="244"/>
      <c r="D323" s="234" t="s">
        <v>177</v>
      </c>
      <c r="E323" s="245" t="s">
        <v>32</v>
      </c>
      <c r="F323" s="246" t="s">
        <v>627</v>
      </c>
      <c r="G323" s="244"/>
      <c r="H323" s="247">
        <v>45.600000000000001</v>
      </c>
      <c r="I323" s="248"/>
      <c r="J323" s="244"/>
      <c r="K323" s="244"/>
      <c r="L323" s="249"/>
      <c r="M323" s="250"/>
      <c r="N323" s="251"/>
      <c r="O323" s="251"/>
      <c r="P323" s="251"/>
      <c r="Q323" s="251"/>
      <c r="R323" s="251"/>
      <c r="S323" s="251"/>
      <c r="T323" s="252"/>
      <c r="AT323" s="253" t="s">
        <v>177</v>
      </c>
      <c r="AU323" s="253" t="s">
        <v>89</v>
      </c>
      <c r="AV323" s="13" t="s">
        <v>89</v>
      </c>
      <c r="AW323" s="13" t="s">
        <v>39</v>
      </c>
      <c r="AX323" s="13" t="s">
        <v>80</v>
      </c>
      <c r="AY323" s="253" t="s">
        <v>121</v>
      </c>
    </row>
    <row r="324" s="14" customFormat="1">
      <c r="B324" s="254"/>
      <c r="C324" s="255"/>
      <c r="D324" s="234" t="s">
        <v>177</v>
      </c>
      <c r="E324" s="256" t="s">
        <v>32</v>
      </c>
      <c r="F324" s="257" t="s">
        <v>182</v>
      </c>
      <c r="G324" s="255"/>
      <c r="H324" s="258">
        <v>141.59999999999999</v>
      </c>
      <c r="I324" s="259"/>
      <c r="J324" s="255"/>
      <c r="K324" s="255"/>
      <c r="L324" s="260"/>
      <c r="M324" s="261"/>
      <c r="N324" s="262"/>
      <c r="O324" s="262"/>
      <c r="P324" s="262"/>
      <c r="Q324" s="262"/>
      <c r="R324" s="262"/>
      <c r="S324" s="262"/>
      <c r="T324" s="263"/>
      <c r="AT324" s="264" t="s">
        <v>177</v>
      </c>
      <c r="AU324" s="264" t="s">
        <v>89</v>
      </c>
      <c r="AV324" s="14" t="s">
        <v>124</v>
      </c>
      <c r="AW324" s="14" t="s">
        <v>39</v>
      </c>
      <c r="AX324" s="14" t="s">
        <v>21</v>
      </c>
      <c r="AY324" s="264" t="s">
        <v>121</v>
      </c>
    </row>
    <row r="325" s="1" customFormat="1" ht="16.5" customHeight="1">
      <c r="B325" s="39"/>
      <c r="C325" s="212" t="s">
        <v>628</v>
      </c>
      <c r="D325" s="212" t="s">
        <v>125</v>
      </c>
      <c r="E325" s="213" t="s">
        <v>629</v>
      </c>
      <c r="F325" s="214" t="s">
        <v>630</v>
      </c>
      <c r="G325" s="215" t="s">
        <v>175</v>
      </c>
      <c r="H325" s="216">
        <v>402.69999999999999</v>
      </c>
      <c r="I325" s="217"/>
      <c r="J325" s="218">
        <f>ROUND(I325*H325,2)</f>
        <v>0</v>
      </c>
      <c r="K325" s="214" t="s">
        <v>129</v>
      </c>
      <c r="L325" s="44"/>
      <c r="M325" s="219" t="s">
        <v>32</v>
      </c>
      <c r="N325" s="220" t="s">
        <v>51</v>
      </c>
      <c r="O325" s="84"/>
      <c r="P325" s="221">
        <f>O325*H325</f>
        <v>0</v>
      </c>
      <c r="Q325" s="221">
        <v>0.0080000000000000002</v>
      </c>
      <c r="R325" s="221">
        <f>Q325*H325</f>
        <v>3.2216</v>
      </c>
      <c r="S325" s="221">
        <v>0</v>
      </c>
      <c r="T325" s="222">
        <f>S325*H325</f>
        <v>0</v>
      </c>
      <c r="AR325" s="223" t="s">
        <v>259</v>
      </c>
      <c r="AT325" s="223" t="s">
        <v>125</v>
      </c>
      <c r="AU325" s="223" t="s">
        <v>89</v>
      </c>
      <c r="AY325" s="17" t="s">
        <v>121</v>
      </c>
      <c r="BE325" s="224">
        <f>IF(N325="základní",J325,0)</f>
        <v>0</v>
      </c>
      <c r="BF325" s="224">
        <f>IF(N325="snížená",J325,0)</f>
        <v>0</v>
      </c>
      <c r="BG325" s="224">
        <f>IF(N325="zákl. přenesená",J325,0)</f>
        <v>0</v>
      </c>
      <c r="BH325" s="224">
        <f>IF(N325="sníž. přenesená",J325,0)</f>
        <v>0</v>
      </c>
      <c r="BI325" s="224">
        <f>IF(N325="nulová",J325,0)</f>
        <v>0</v>
      </c>
      <c r="BJ325" s="17" t="s">
        <v>21</v>
      </c>
      <c r="BK325" s="224">
        <f>ROUND(I325*H325,2)</f>
        <v>0</v>
      </c>
      <c r="BL325" s="17" t="s">
        <v>259</v>
      </c>
      <c r="BM325" s="223" t="s">
        <v>631</v>
      </c>
    </row>
    <row r="326" s="1" customFormat="1" ht="16.5" customHeight="1">
      <c r="B326" s="39"/>
      <c r="C326" s="212" t="s">
        <v>632</v>
      </c>
      <c r="D326" s="212" t="s">
        <v>125</v>
      </c>
      <c r="E326" s="213" t="s">
        <v>633</v>
      </c>
      <c r="F326" s="214" t="s">
        <v>634</v>
      </c>
      <c r="G326" s="215" t="s">
        <v>175</v>
      </c>
      <c r="H326" s="216">
        <v>405.06400000000002</v>
      </c>
      <c r="I326" s="217"/>
      <c r="J326" s="218">
        <f>ROUND(I326*H326,2)</f>
        <v>0</v>
      </c>
      <c r="K326" s="214" t="s">
        <v>129</v>
      </c>
      <c r="L326" s="44"/>
      <c r="M326" s="219" t="s">
        <v>32</v>
      </c>
      <c r="N326" s="220" t="s">
        <v>51</v>
      </c>
      <c r="O326" s="84"/>
      <c r="P326" s="221">
        <f>O326*H326</f>
        <v>0</v>
      </c>
      <c r="Q326" s="221">
        <v>0</v>
      </c>
      <c r="R326" s="221">
        <f>Q326*H326</f>
        <v>0</v>
      </c>
      <c r="S326" s="221">
        <v>0</v>
      </c>
      <c r="T326" s="222">
        <f>S326*H326</f>
        <v>0</v>
      </c>
      <c r="AR326" s="223" t="s">
        <v>259</v>
      </c>
      <c r="AT326" s="223" t="s">
        <v>125</v>
      </c>
      <c r="AU326" s="223" t="s">
        <v>89</v>
      </c>
      <c r="AY326" s="17" t="s">
        <v>121</v>
      </c>
      <c r="BE326" s="224">
        <f>IF(N326="základní",J326,0)</f>
        <v>0</v>
      </c>
      <c r="BF326" s="224">
        <f>IF(N326="snížená",J326,0)</f>
        <v>0</v>
      </c>
      <c r="BG326" s="224">
        <f>IF(N326="zákl. přenesená",J326,0)</f>
        <v>0</v>
      </c>
      <c r="BH326" s="224">
        <f>IF(N326="sníž. přenesená",J326,0)</f>
        <v>0</v>
      </c>
      <c r="BI326" s="224">
        <f>IF(N326="nulová",J326,0)</f>
        <v>0</v>
      </c>
      <c r="BJ326" s="17" t="s">
        <v>21</v>
      </c>
      <c r="BK326" s="224">
        <f>ROUND(I326*H326,2)</f>
        <v>0</v>
      </c>
      <c r="BL326" s="17" t="s">
        <v>259</v>
      </c>
      <c r="BM326" s="223" t="s">
        <v>635</v>
      </c>
    </row>
    <row r="327" s="1" customFormat="1" ht="16.5" customHeight="1">
      <c r="B327" s="39"/>
      <c r="C327" s="212" t="s">
        <v>636</v>
      </c>
      <c r="D327" s="212" t="s">
        <v>125</v>
      </c>
      <c r="E327" s="213" t="s">
        <v>637</v>
      </c>
      <c r="F327" s="214" t="s">
        <v>638</v>
      </c>
      <c r="G327" s="215" t="s">
        <v>175</v>
      </c>
      <c r="H327" s="216">
        <v>405.06400000000002</v>
      </c>
      <c r="I327" s="217"/>
      <c r="J327" s="218">
        <f>ROUND(I327*H327,2)</f>
        <v>0</v>
      </c>
      <c r="K327" s="214" t="s">
        <v>129</v>
      </c>
      <c r="L327" s="44"/>
      <c r="M327" s="219" t="s">
        <v>32</v>
      </c>
      <c r="N327" s="220" t="s">
        <v>51</v>
      </c>
      <c r="O327" s="84"/>
      <c r="P327" s="221">
        <f>O327*H327</f>
        <v>0</v>
      </c>
      <c r="Q327" s="221">
        <v>0</v>
      </c>
      <c r="R327" s="221">
        <f>Q327*H327</f>
        <v>0</v>
      </c>
      <c r="S327" s="221">
        <v>0</v>
      </c>
      <c r="T327" s="222">
        <f>S327*H327</f>
        <v>0</v>
      </c>
      <c r="AR327" s="223" t="s">
        <v>259</v>
      </c>
      <c r="AT327" s="223" t="s">
        <v>125</v>
      </c>
      <c r="AU327" s="223" t="s">
        <v>89</v>
      </c>
      <c r="AY327" s="17" t="s">
        <v>121</v>
      </c>
      <c r="BE327" s="224">
        <f>IF(N327="základní",J327,0)</f>
        <v>0</v>
      </c>
      <c r="BF327" s="224">
        <f>IF(N327="snížená",J327,0)</f>
        <v>0</v>
      </c>
      <c r="BG327" s="224">
        <f>IF(N327="zákl. přenesená",J327,0)</f>
        <v>0</v>
      </c>
      <c r="BH327" s="224">
        <f>IF(N327="sníž. přenesená",J327,0)</f>
        <v>0</v>
      </c>
      <c r="BI327" s="224">
        <f>IF(N327="nulová",J327,0)</f>
        <v>0</v>
      </c>
      <c r="BJ327" s="17" t="s">
        <v>21</v>
      </c>
      <c r="BK327" s="224">
        <f>ROUND(I327*H327,2)</f>
        <v>0</v>
      </c>
      <c r="BL327" s="17" t="s">
        <v>259</v>
      </c>
      <c r="BM327" s="223" t="s">
        <v>639</v>
      </c>
    </row>
    <row r="328" s="1" customFormat="1" ht="16.5" customHeight="1">
      <c r="B328" s="39"/>
      <c r="C328" s="212" t="s">
        <v>640</v>
      </c>
      <c r="D328" s="212" t="s">
        <v>125</v>
      </c>
      <c r="E328" s="213" t="s">
        <v>641</v>
      </c>
      <c r="F328" s="214" t="s">
        <v>642</v>
      </c>
      <c r="G328" s="215" t="s">
        <v>175</v>
      </c>
      <c r="H328" s="216">
        <v>6.8639999999999999</v>
      </c>
      <c r="I328" s="217"/>
      <c r="J328" s="218">
        <f>ROUND(I328*H328,2)</f>
        <v>0</v>
      </c>
      <c r="K328" s="214" t="s">
        <v>129</v>
      </c>
      <c r="L328" s="44"/>
      <c r="M328" s="219" t="s">
        <v>32</v>
      </c>
      <c r="N328" s="220" t="s">
        <v>51</v>
      </c>
      <c r="O328" s="84"/>
      <c r="P328" s="221">
        <f>O328*H328</f>
        <v>0</v>
      </c>
      <c r="Q328" s="221">
        <v>0.00051999999999999995</v>
      </c>
      <c r="R328" s="221">
        <f>Q328*H328</f>
        <v>0.0035692799999999998</v>
      </c>
      <c r="S328" s="221">
        <v>0</v>
      </c>
      <c r="T328" s="222">
        <f>S328*H328</f>
        <v>0</v>
      </c>
      <c r="AR328" s="223" t="s">
        <v>124</v>
      </c>
      <c r="AT328" s="223" t="s">
        <v>125</v>
      </c>
      <c r="AU328" s="223" t="s">
        <v>89</v>
      </c>
      <c r="AY328" s="17" t="s">
        <v>121</v>
      </c>
      <c r="BE328" s="224">
        <f>IF(N328="základní",J328,0)</f>
        <v>0</v>
      </c>
      <c r="BF328" s="224">
        <f>IF(N328="snížená",J328,0)</f>
        <v>0</v>
      </c>
      <c r="BG328" s="224">
        <f>IF(N328="zákl. přenesená",J328,0)</f>
        <v>0</v>
      </c>
      <c r="BH328" s="224">
        <f>IF(N328="sníž. přenesená",J328,0)</f>
        <v>0</v>
      </c>
      <c r="BI328" s="224">
        <f>IF(N328="nulová",J328,0)</f>
        <v>0</v>
      </c>
      <c r="BJ328" s="17" t="s">
        <v>21</v>
      </c>
      <c r="BK328" s="224">
        <f>ROUND(I328*H328,2)</f>
        <v>0</v>
      </c>
      <c r="BL328" s="17" t="s">
        <v>124</v>
      </c>
      <c r="BM328" s="223" t="s">
        <v>643</v>
      </c>
    </row>
    <row r="329" s="1" customFormat="1" ht="16.5" customHeight="1">
      <c r="B329" s="39"/>
      <c r="C329" s="267" t="s">
        <v>644</v>
      </c>
      <c r="D329" s="267" t="s">
        <v>231</v>
      </c>
      <c r="E329" s="268" t="s">
        <v>645</v>
      </c>
      <c r="F329" s="269" t="s">
        <v>646</v>
      </c>
      <c r="G329" s="270" t="s">
        <v>175</v>
      </c>
      <c r="H329" s="271">
        <v>6.8639999999999999</v>
      </c>
      <c r="I329" s="272"/>
      <c r="J329" s="273">
        <f>ROUND(I329*H329,2)</f>
        <v>0</v>
      </c>
      <c r="K329" s="269" t="s">
        <v>129</v>
      </c>
      <c r="L329" s="274"/>
      <c r="M329" s="275" t="s">
        <v>32</v>
      </c>
      <c r="N329" s="276" t="s">
        <v>51</v>
      </c>
      <c r="O329" s="84"/>
      <c r="P329" s="221">
        <f>O329*H329</f>
        <v>0</v>
      </c>
      <c r="Q329" s="221">
        <v>0.01</v>
      </c>
      <c r="R329" s="221">
        <f>Q329*H329</f>
        <v>0.068640000000000007</v>
      </c>
      <c r="S329" s="221">
        <v>0</v>
      </c>
      <c r="T329" s="222">
        <f>S329*H329</f>
        <v>0</v>
      </c>
      <c r="AR329" s="223" t="s">
        <v>216</v>
      </c>
      <c r="AT329" s="223" t="s">
        <v>231</v>
      </c>
      <c r="AU329" s="223" t="s">
        <v>89</v>
      </c>
      <c r="AY329" s="17" t="s">
        <v>121</v>
      </c>
      <c r="BE329" s="224">
        <f>IF(N329="základní",J329,0)</f>
        <v>0</v>
      </c>
      <c r="BF329" s="224">
        <f>IF(N329="snížená",J329,0)</f>
        <v>0</v>
      </c>
      <c r="BG329" s="224">
        <f>IF(N329="zákl. přenesená",J329,0)</f>
        <v>0</v>
      </c>
      <c r="BH329" s="224">
        <f>IF(N329="sníž. přenesená",J329,0)</f>
        <v>0</v>
      </c>
      <c r="BI329" s="224">
        <f>IF(N329="nulová",J329,0)</f>
        <v>0</v>
      </c>
      <c r="BJ329" s="17" t="s">
        <v>21</v>
      </c>
      <c r="BK329" s="224">
        <f>ROUND(I329*H329,2)</f>
        <v>0</v>
      </c>
      <c r="BL329" s="17" t="s">
        <v>124</v>
      </c>
      <c r="BM329" s="223" t="s">
        <v>647</v>
      </c>
    </row>
    <row r="330" s="13" customFormat="1">
      <c r="B330" s="243"/>
      <c r="C330" s="244"/>
      <c r="D330" s="234" t="s">
        <v>177</v>
      </c>
      <c r="E330" s="245" t="s">
        <v>32</v>
      </c>
      <c r="F330" s="246" t="s">
        <v>648</v>
      </c>
      <c r="G330" s="244"/>
      <c r="H330" s="247">
        <v>6.2400000000000002</v>
      </c>
      <c r="I330" s="248"/>
      <c r="J330" s="244"/>
      <c r="K330" s="244"/>
      <c r="L330" s="249"/>
      <c r="M330" s="250"/>
      <c r="N330" s="251"/>
      <c r="O330" s="251"/>
      <c r="P330" s="251"/>
      <c r="Q330" s="251"/>
      <c r="R330" s="251"/>
      <c r="S330" s="251"/>
      <c r="T330" s="252"/>
      <c r="AT330" s="253" t="s">
        <v>177</v>
      </c>
      <c r="AU330" s="253" t="s">
        <v>89</v>
      </c>
      <c r="AV330" s="13" t="s">
        <v>89</v>
      </c>
      <c r="AW330" s="13" t="s">
        <v>39</v>
      </c>
      <c r="AX330" s="13" t="s">
        <v>21</v>
      </c>
      <c r="AY330" s="253" t="s">
        <v>121</v>
      </c>
    </row>
    <row r="331" s="13" customFormat="1">
      <c r="B331" s="243"/>
      <c r="C331" s="244"/>
      <c r="D331" s="234" t="s">
        <v>177</v>
      </c>
      <c r="E331" s="244"/>
      <c r="F331" s="246" t="s">
        <v>649</v>
      </c>
      <c r="G331" s="244"/>
      <c r="H331" s="247">
        <v>6.8639999999999999</v>
      </c>
      <c r="I331" s="248"/>
      <c r="J331" s="244"/>
      <c r="K331" s="244"/>
      <c r="L331" s="249"/>
      <c r="M331" s="250"/>
      <c r="N331" s="251"/>
      <c r="O331" s="251"/>
      <c r="P331" s="251"/>
      <c r="Q331" s="251"/>
      <c r="R331" s="251"/>
      <c r="S331" s="251"/>
      <c r="T331" s="252"/>
      <c r="AT331" s="253" t="s">
        <v>177</v>
      </c>
      <c r="AU331" s="253" t="s">
        <v>89</v>
      </c>
      <c r="AV331" s="13" t="s">
        <v>89</v>
      </c>
      <c r="AW331" s="13" t="s">
        <v>4</v>
      </c>
      <c r="AX331" s="13" t="s">
        <v>21</v>
      </c>
      <c r="AY331" s="253" t="s">
        <v>121</v>
      </c>
    </row>
    <row r="332" s="1" customFormat="1" ht="16.5" customHeight="1">
      <c r="B332" s="39"/>
      <c r="C332" s="212" t="s">
        <v>650</v>
      </c>
      <c r="D332" s="212" t="s">
        <v>125</v>
      </c>
      <c r="E332" s="213" t="s">
        <v>651</v>
      </c>
      <c r="F332" s="214" t="s">
        <v>652</v>
      </c>
      <c r="G332" s="215" t="s">
        <v>367</v>
      </c>
      <c r="H332" s="216">
        <v>196.80000000000001</v>
      </c>
      <c r="I332" s="217"/>
      <c r="J332" s="218">
        <f>ROUND(I332*H332,2)</f>
        <v>0</v>
      </c>
      <c r="K332" s="214" t="s">
        <v>129</v>
      </c>
      <c r="L332" s="44"/>
      <c r="M332" s="219" t="s">
        <v>32</v>
      </c>
      <c r="N332" s="220" t="s">
        <v>51</v>
      </c>
      <c r="O332" s="84"/>
      <c r="P332" s="221">
        <f>O332*H332</f>
        <v>0</v>
      </c>
      <c r="Q332" s="221">
        <v>0.00031</v>
      </c>
      <c r="R332" s="221">
        <f>Q332*H332</f>
        <v>0.061008000000000007</v>
      </c>
      <c r="S332" s="221">
        <v>0</v>
      </c>
      <c r="T332" s="222">
        <f>S332*H332</f>
        <v>0</v>
      </c>
      <c r="AR332" s="223" t="s">
        <v>259</v>
      </c>
      <c r="AT332" s="223" t="s">
        <v>125</v>
      </c>
      <c r="AU332" s="223" t="s">
        <v>89</v>
      </c>
      <c r="AY332" s="17" t="s">
        <v>121</v>
      </c>
      <c r="BE332" s="224">
        <f>IF(N332="základní",J332,0)</f>
        <v>0</v>
      </c>
      <c r="BF332" s="224">
        <f>IF(N332="snížená",J332,0)</f>
        <v>0</v>
      </c>
      <c r="BG332" s="224">
        <f>IF(N332="zákl. přenesená",J332,0)</f>
        <v>0</v>
      </c>
      <c r="BH332" s="224">
        <f>IF(N332="sníž. přenesená",J332,0)</f>
        <v>0</v>
      </c>
      <c r="BI332" s="224">
        <f>IF(N332="nulová",J332,0)</f>
        <v>0</v>
      </c>
      <c r="BJ332" s="17" t="s">
        <v>21</v>
      </c>
      <c r="BK332" s="224">
        <f>ROUND(I332*H332,2)</f>
        <v>0</v>
      </c>
      <c r="BL332" s="17" t="s">
        <v>259</v>
      </c>
      <c r="BM332" s="223" t="s">
        <v>653</v>
      </c>
    </row>
    <row r="333" s="1" customFormat="1">
      <c r="B333" s="39"/>
      <c r="C333" s="40"/>
      <c r="D333" s="234" t="s">
        <v>192</v>
      </c>
      <c r="E333" s="40"/>
      <c r="F333" s="265" t="s">
        <v>654</v>
      </c>
      <c r="G333" s="40"/>
      <c r="H333" s="40"/>
      <c r="I333" s="134"/>
      <c r="J333" s="40"/>
      <c r="K333" s="40"/>
      <c r="L333" s="44"/>
      <c r="M333" s="266"/>
      <c r="N333" s="84"/>
      <c r="O333" s="84"/>
      <c r="P333" s="84"/>
      <c r="Q333" s="84"/>
      <c r="R333" s="84"/>
      <c r="S333" s="84"/>
      <c r="T333" s="85"/>
      <c r="AT333" s="17" t="s">
        <v>192</v>
      </c>
      <c r="AU333" s="17" t="s">
        <v>89</v>
      </c>
    </row>
    <row r="334" s="1" customFormat="1" ht="16.5" customHeight="1">
      <c r="B334" s="39"/>
      <c r="C334" s="212" t="s">
        <v>655</v>
      </c>
      <c r="D334" s="212" t="s">
        <v>125</v>
      </c>
      <c r="E334" s="213" t="s">
        <v>656</v>
      </c>
      <c r="F334" s="214" t="s">
        <v>657</v>
      </c>
      <c r="G334" s="215" t="s">
        <v>367</v>
      </c>
      <c r="H334" s="216">
        <v>170.40000000000001</v>
      </c>
      <c r="I334" s="217"/>
      <c r="J334" s="218">
        <f>ROUND(I334*H334,2)</f>
        <v>0</v>
      </c>
      <c r="K334" s="214" t="s">
        <v>129</v>
      </c>
      <c r="L334" s="44"/>
      <c r="M334" s="219" t="s">
        <v>32</v>
      </c>
      <c r="N334" s="220" t="s">
        <v>51</v>
      </c>
      <c r="O334" s="84"/>
      <c r="P334" s="221">
        <f>O334*H334</f>
        <v>0</v>
      </c>
      <c r="Q334" s="221">
        <v>0.00025999999999999998</v>
      </c>
      <c r="R334" s="221">
        <f>Q334*H334</f>
        <v>0.044303999999999996</v>
      </c>
      <c r="S334" s="221">
        <v>0</v>
      </c>
      <c r="T334" s="222">
        <f>S334*H334</f>
        <v>0</v>
      </c>
      <c r="AR334" s="223" t="s">
        <v>259</v>
      </c>
      <c r="AT334" s="223" t="s">
        <v>125</v>
      </c>
      <c r="AU334" s="223" t="s">
        <v>89</v>
      </c>
      <c r="AY334" s="17" t="s">
        <v>121</v>
      </c>
      <c r="BE334" s="224">
        <f>IF(N334="základní",J334,0)</f>
        <v>0</v>
      </c>
      <c r="BF334" s="224">
        <f>IF(N334="snížená",J334,0)</f>
        <v>0</v>
      </c>
      <c r="BG334" s="224">
        <f>IF(N334="zákl. přenesená",J334,0)</f>
        <v>0</v>
      </c>
      <c r="BH334" s="224">
        <f>IF(N334="sníž. přenesená",J334,0)</f>
        <v>0</v>
      </c>
      <c r="BI334" s="224">
        <f>IF(N334="nulová",J334,0)</f>
        <v>0</v>
      </c>
      <c r="BJ334" s="17" t="s">
        <v>21</v>
      </c>
      <c r="BK334" s="224">
        <f>ROUND(I334*H334,2)</f>
        <v>0</v>
      </c>
      <c r="BL334" s="17" t="s">
        <v>259</v>
      </c>
      <c r="BM334" s="223" t="s">
        <v>658</v>
      </c>
    </row>
    <row r="335" s="1" customFormat="1">
      <c r="B335" s="39"/>
      <c r="C335" s="40"/>
      <c r="D335" s="234" t="s">
        <v>192</v>
      </c>
      <c r="E335" s="40"/>
      <c r="F335" s="265" t="s">
        <v>654</v>
      </c>
      <c r="G335" s="40"/>
      <c r="H335" s="40"/>
      <c r="I335" s="134"/>
      <c r="J335" s="40"/>
      <c r="K335" s="40"/>
      <c r="L335" s="44"/>
      <c r="M335" s="266"/>
      <c r="N335" s="84"/>
      <c r="O335" s="84"/>
      <c r="P335" s="84"/>
      <c r="Q335" s="84"/>
      <c r="R335" s="84"/>
      <c r="S335" s="84"/>
      <c r="T335" s="85"/>
      <c r="AT335" s="17" t="s">
        <v>192</v>
      </c>
      <c r="AU335" s="17" t="s">
        <v>89</v>
      </c>
    </row>
    <row r="336" s="1" customFormat="1" ht="16.5" customHeight="1">
      <c r="B336" s="39"/>
      <c r="C336" s="212" t="s">
        <v>659</v>
      </c>
      <c r="D336" s="212" t="s">
        <v>125</v>
      </c>
      <c r="E336" s="213" t="s">
        <v>660</v>
      </c>
      <c r="F336" s="214" t="s">
        <v>661</v>
      </c>
      <c r="G336" s="215" t="s">
        <v>175</v>
      </c>
      <c r="H336" s="216">
        <v>402.69999999999999</v>
      </c>
      <c r="I336" s="217"/>
      <c r="J336" s="218">
        <f>ROUND(I336*H336,2)</f>
        <v>0</v>
      </c>
      <c r="K336" s="214" t="s">
        <v>129</v>
      </c>
      <c r="L336" s="44"/>
      <c r="M336" s="219" t="s">
        <v>32</v>
      </c>
      <c r="N336" s="220" t="s">
        <v>51</v>
      </c>
      <c r="O336" s="84"/>
      <c r="P336" s="221">
        <f>O336*H336</f>
        <v>0</v>
      </c>
      <c r="Q336" s="221">
        <v>0.00029999999999999997</v>
      </c>
      <c r="R336" s="221">
        <f>Q336*H336</f>
        <v>0.12080999999999999</v>
      </c>
      <c r="S336" s="221">
        <v>0</v>
      </c>
      <c r="T336" s="222">
        <f>S336*H336</f>
        <v>0</v>
      </c>
      <c r="AR336" s="223" t="s">
        <v>259</v>
      </c>
      <c r="AT336" s="223" t="s">
        <v>125</v>
      </c>
      <c r="AU336" s="223" t="s">
        <v>89</v>
      </c>
      <c r="AY336" s="17" t="s">
        <v>121</v>
      </c>
      <c r="BE336" s="224">
        <f>IF(N336="základní",J336,0)</f>
        <v>0</v>
      </c>
      <c r="BF336" s="224">
        <f>IF(N336="snížená",J336,0)</f>
        <v>0</v>
      </c>
      <c r="BG336" s="224">
        <f>IF(N336="zákl. přenesená",J336,0)</f>
        <v>0</v>
      </c>
      <c r="BH336" s="224">
        <f>IF(N336="sníž. přenesená",J336,0)</f>
        <v>0</v>
      </c>
      <c r="BI336" s="224">
        <f>IF(N336="nulová",J336,0)</f>
        <v>0</v>
      </c>
      <c r="BJ336" s="17" t="s">
        <v>21</v>
      </c>
      <c r="BK336" s="224">
        <f>ROUND(I336*H336,2)</f>
        <v>0</v>
      </c>
      <c r="BL336" s="17" t="s">
        <v>259</v>
      </c>
      <c r="BM336" s="223" t="s">
        <v>662</v>
      </c>
    </row>
    <row r="337" s="1" customFormat="1">
      <c r="B337" s="39"/>
      <c r="C337" s="40"/>
      <c r="D337" s="234" t="s">
        <v>192</v>
      </c>
      <c r="E337" s="40"/>
      <c r="F337" s="265" t="s">
        <v>654</v>
      </c>
      <c r="G337" s="40"/>
      <c r="H337" s="40"/>
      <c r="I337" s="134"/>
      <c r="J337" s="40"/>
      <c r="K337" s="40"/>
      <c r="L337" s="44"/>
      <c r="M337" s="266"/>
      <c r="N337" s="84"/>
      <c r="O337" s="84"/>
      <c r="P337" s="84"/>
      <c r="Q337" s="84"/>
      <c r="R337" s="84"/>
      <c r="S337" s="84"/>
      <c r="T337" s="85"/>
      <c r="AT337" s="17" t="s">
        <v>192</v>
      </c>
      <c r="AU337" s="17" t="s">
        <v>89</v>
      </c>
    </row>
    <row r="338" s="1" customFormat="1" ht="24" customHeight="1">
      <c r="B338" s="39"/>
      <c r="C338" s="212" t="s">
        <v>663</v>
      </c>
      <c r="D338" s="212" t="s">
        <v>125</v>
      </c>
      <c r="E338" s="213" t="s">
        <v>664</v>
      </c>
      <c r="F338" s="214" t="s">
        <v>665</v>
      </c>
      <c r="G338" s="215" t="s">
        <v>286</v>
      </c>
      <c r="H338" s="216">
        <v>10.532</v>
      </c>
      <c r="I338" s="217"/>
      <c r="J338" s="218">
        <f>ROUND(I338*H338,2)</f>
        <v>0</v>
      </c>
      <c r="K338" s="214" t="s">
        <v>129</v>
      </c>
      <c r="L338" s="44"/>
      <c r="M338" s="219" t="s">
        <v>32</v>
      </c>
      <c r="N338" s="220" t="s">
        <v>51</v>
      </c>
      <c r="O338" s="84"/>
      <c r="P338" s="221">
        <f>O338*H338</f>
        <v>0</v>
      </c>
      <c r="Q338" s="221">
        <v>0</v>
      </c>
      <c r="R338" s="221">
        <f>Q338*H338</f>
        <v>0</v>
      </c>
      <c r="S338" s="221">
        <v>0</v>
      </c>
      <c r="T338" s="222">
        <f>S338*H338</f>
        <v>0</v>
      </c>
      <c r="AR338" s="223" t="s">
        <v>259</v>
      </c>
      <c r="AT338" s="223" t="s">
        <v>125</v>
      </c>
      <c r="AU338" s="223" t="s">
        <v>89</v>
      </c>
      <c r="AY338" s="17" t="s">
        <v>121</v>
      </c>
      <c r="BE338" s="224">
        <f>IF(N338="základní",J338,0)</f>
        <v>0</v>
      </c>
      <c r="BF338" s="224">
        <f>IF(N338="snížená",J338,0)</f>
        <v>0</v>
      </c>
      <c r="BG338" s="224">
        <f>IF(N338="zákl. přenesená",J338,0)</f>
        <v>0</v>
      </c>
      <c r="BH338" s="224">
        <f>IF(N338="sníž. přenesená",J338,0)</f>
        <v>0</v>
      </c>
      <c r="BI338" s="224">
        <f>IF(N338="nulová",J338,0)</f>
        <v>0</v>
      </c>
      <c r="BJ338" s="17" t="s">
        <v>21</v>
      </c>
      <c r="BK338" s="224">
        <f>ROUND(I338*H338,2)</f>
        <v>0</v>
      </c>
      <c r="BL338" s="17" t="s">
        <v>259</v>
      </c>
      <c r="BM338" s="223" t="s">
        <v>666</v>
      </c>
    </row>
    <row r="339" s="1" customFormat="1">
      <c r="B339" s="39"/>
      <c r="C339" s="40"/>
      <c r="D339" s="234" t="s">
        <v>192</v>
      </c>
      <c r="E339" s="40"/>
      <c r="F339" s="265" t="s">
        <v>332</v>
      </c>
      <c r="G339" s="40"/>
      <c r="H339" s="40"/>
      <c r="I339" s="134"/>
      <c r="J339" s="40"/>
      <c r="K339" s="40"/>
      <c r="L339" s="44"/>
      <c r="M339" s="266"/>
      <c r="N339" s="84"/>
      <c r="O339" s="84"/>
      <c r="P339" s="84"/>
      <c r="Q339" s="84"/>
      <c r="R339" s="84"/>
      <c r="S339" s="84"/>
      <c r="T339" s="85"/>
      <c r="AT339" s="17" t="s">
        <v>192</v>
      </c>
      <c r="AU339" s="17" t="s">
        <v>89</v>
      </c>
    </row>
    <row r="340" s="11" customFormat="1" ht="22.8" customHeight="1">
      <c r="B340" s="196"/>
      <c r="C340" s="197"/>
      <c r="D340" s="198" t="s">
        <v>79</v>
      </c>
      <c r="E340" s="210" t="s">
        <v>667</v>
      </c>
      <c r="F340" s="210" t="s">
        <v>668</v>
      </c>
      <c r="G340" s="197"/>
      <c r="H340" s="197"/>
      <c r="I340" s="200"/>
      <c r="J340" s="211">
        <f>BK340</f>
        <v>0</v>
      </c>
      <c r="K340" s="197"/>
      <c r="L340" s="202"/>
      <c r="M340" s="203"/>
      <c r="N340" s="204"/>
      <c r="O340" s="204"/>
      <c r="P340" s="205">
        <f>SUM(P341:P351)</f>
        <v>0</v>
      </c>
      <c r="Q340" s="204"/>
      <c r="R340" s="205">
        <f>SUM(R341:R351)</f>
        <v>0.022256980000000003</v>
      </c>
      <c r="S340" s="204"/>
      <c r="T340" s="206">
        <f>SUM(T341:T351)</f>
        <v>0</v>
      </c>
      <c r="AR340" s="207" t="s">
        <v>89</v>
      </c>
      <c r="AT340" s="208" t="s">
        <v>79</v>
      </c>
      <c r="AU340" s="208" t="s">
        <v>21</v>
      </c>
      <c r="AY340" s="207" t="s">
        <v>121</v>
      </c>
      <c r="BK340" s="209">
        <f>SUM(BK341:BK351)</f>
        <v>0</v>
      </c>
    </row>
    <row r="341" s="1" customFormat="1" ht="16.5" customHeight="1">
      <c r="B341" s="39"/>
      <c r="C341" s="212" t="s">
        <v>669</v>
      </c>
      <c r="D341" s="212" t="s">
        <v>125</v>
      </c>
      <c r="E341" s="213" t="s">
        <v>670</v>
      </c>
      <c r="F341" s="214" t="s">
        <v>671</v>
      </c>
      <c r="G341" s="215" t="s">
        <v>175</v>
      </c>
      <c r="H341" s="216">
        <v>48.600000000000001</v>
      </c>
      <c r="I341" s="217"/>
      <c r="J341" s="218">
        <f>ROUND(I341*H341,2)</f>
        <v>0</v>
      </c>
      <c r="K341" s="214" t="s">
        <v>129</v>
      </c>
      <c r="L341" s="44"/>
      <c r="M341" s="219" t="s">
        <v>32</v>
      </c>
      <c r="N341" s="220" t="s">
        <v>51</v>
      </c>
      <c r="O341" s="84"/>
      <c r="P341" s="221">
        <f>O341*H341</f>
        <v>0</v>
      </c>
      <c r="Q341" s="221">
        <v>6.9999999999999994E-05</v>
      </c>
      <c r="R341" s="221">
        <f>Q341*H341</f>
        <v>0.0034019999999999996</v>
      </c>
      <c r="S341" s="221">
        <v>0</v>
      </c>
      <c r="T341" s="222">
        <f>S341*H341</f>
        <v>0</v>
      </c>
      <c r="AR341" s="223" t="s">
        <v>259</v>
      </c>
      <c r="AT341" s="223" t="s">
        <v>125</v>
      </c>
      <c r="AU341" s="223" t="s">
        <v>89</v>
      </c>
      <c r="AY341" s="17" t="s">
        <v>121</v>
      </c>
      <c r="BE341" s="224">
        <f>IF(N341="základní",J341,0)</f>
        <v>0</v>
      </c>
      <c r="BF341" s="224">
        <f>IF(N341="snížená",J341,0)</f>
        <v>0</v>
      </c>
      <c r="BG341" s="224">
        <f>IF(N341="zákl. přenesená",J341,0)</f>
        <v>0</v>
      </c>
      <c r="BH341" s="224">
        <f>IF(N341="sníž. přenesená",J341,0)</f>
        <v>0</v>
      </c>
      <c r="BI341" s="224">
        <f>IF(N341="nulová",J341,0)</f>
        <v>0</v>
      </c>
      <c r="BJ341" s="17" t="s">
        <v>21</v>
      </c>
      <c r="BK341" s="224">
        <f>ROUND(I341*H341,2)</f>
        <v>0</v>
      </c>
      <c r="BL341" s="17" t="s">
        <v>259</v>
      </c>
      <c r="BM341" s="223" t="s">
        <v>672</v>
      </c>
    </row>
    <row r="342" s="1" customFormat="1" ht="16.5" customHeight="1">
      <c r="B342" s="39"/>
      <c r="C342" s="212" t="s">
        <v>673</v>
      </c>
      <c r="D342" s="212" t="s">
        <v>125</v>
      </c>
      <c r="E342" s="213" t="s">
        <v>674</v>
      </c>
      <c r="F342" s="214" t="s">
        <v>675</v>
      </c>
      <c r="G342" s="215" t="s">
        <v>175</v>
      </c>
      <c r="H342" s="216">
        <v>48.587000000000003</v>
      </c>
      <c r="I342" s="217"/>
      <c r="J342" s="218">
        <f>ROUND(I342*H342,2)</f>
        <v>0</v>
      </c>
      <c r="K342" s="214" t="s">
        <v>129</v>
      </c>
      <c r="L342" s="44"/>
      <c r="M342" s="219" t="s">
        <v>32</v>
      </c>
      <c r="N342" s="220" t="s">
        <v>51</v>
      </c>
      <c r="O342" s="84"/>
      <c r="P342" s="221">
        <f>O342*H342</f>
        <v>0</v>
      </c>
      <c r="Q342" s="221">
        <v>0.00013999999999999999</v>
      </c>
      <c r="R342" s="221">
        <f>Q342*H342</f>
        <v>0.0068021799999999997</v>
      </c>
      <c r="S342" s="221">
        <v>0</v>
      </c>
      <c r="T342" s="222">
        <f>S342*H342</f>
        <v>0</v>
      </c>
      <c r="AR342" s="223" t="s">
        <v>259</v>
      </c>
      <c r="AT342" s="223" t="s">
        <v>125</v>
      </c>
      <c r="AU342" s="223" t="s">
        <v>89</v>
      </c>
      <c r="AY342" s="17" t="s">
        <v>121</v>
      </c>
      <c r="BE342" s="224">
        <f>IF(N342="základní",J342,0)</f>
        <v>0</v>
      </c>
      <c r="BF342" s="224">
        <f>IF(N342="snížená",J342,0)</f>
        <v>0</v>
      </c>
      <c r="BG342" s="224">
        <f>IF(N342="zákl. přenesená",J342,0)</f>
        <v>0</v>
      </c>
      <c r="BH342" s="224">
        <f>IF(N342="sníž. přenesená",J342,0)</f>
        <v>0</v>
      </c>
      <c r="BI342" s="224">
        <f>IF(N342="nulová",J342,0)</f>
        <v>0</v>
      </c>
      <c r="BJ342" s="17" t="s">
        <v>21</v>
      </c>
      <c r="BK342" s="224">
        <f>ROUND(I342*H342,2)</f>
        <v>0</v>
      </c>
      <c r="BL342" s="17" t="s">
        <v>259</v>
      </c>
      <c r="BM342" s="223" t="s">
        <v>676</v>
      </c>
    </row>
    <row r="343" s="13" customFormat="1">
      <c r="B343" s="243"/>
      <c r="C343" s="244"/>
      <c r="D343" s="234" t="s">
        <v>177</v>
      </c>
      <c r="E343" s="245" t="s">
        <v>32</v>
      </c>
      <c r="F343" s="246" t="s">
        <v>677</v>
      </c>
      <c r="G343" s="244"/>
      <c r="H343" s="247">
        <v>17.161000000000001</v>
      </c>
      <c r="I343" s="248"/>
      <c r="J343" s="244"/>
      <c r="K343" s="244"/>
      <c r="L343" s="249"/>
      <c r="M343" s="250"/>
      <c r="N343" s="251"/>
      <c r="O343" s="251"/>
      <c r="P343" s="251"/>
      <c r="Q343" s="251"/>
      <c r="R343" s="251"/>
      <c r="S343" s="251"/>
      <c r="T343" s="252"/>
      <c r="AT343" s="253" t="s">
        <v>177</v>
      </c>
      <c r="AU343" s="253" t="s">
        <v>89</v>
      </c>
      <c r="AV343" s="13" t="s">
        <v>89</v>
      </c>
      <c r="AW343" s="13" t="s">
        <v>39</v>
      </c>
      <c r="AX343" s="13" t="s">
        <v>80</v>
      </c>
      <c r="AY343" s="253" t="s">
        <v>121</v>
      </c>
    </row>
    <row r="344" s="13" customFormat="1">
      <c r="B344" s="243"/>
      <c r="C344" s="244"/>
      <c r="D344" s="234" t="s">
        <v>177</v>
      </c>
      <c r="E344" s="245" t="s">
        <v>32</v>
      </c>
      <c r="F344" s="246" t="s">
        <v>678</v>
      </c>
      <c r="G344" s="244"/>
      <c r="H344" s="247">
        <v>31.425999999999998</v>
      </c>
      <c r="I344" s="248"/>
      <c r="J344" s="244"/>
      <c r="K344" s="244"/>
      <c r="L344" s="249"/>
      <c r="M344" s="250"/>
      <c r="N344" s="251"/>
      <c r="O344" s="251"/>
      <c r="P344" s="251"/>
      <c r="Q344" s="251"/>
      <c r="R344" s="251"/>
      <c r="S344" s="251"/>
      <c r="T344" s="252"/>
      <c r="AT344" s="253" t="s">
        <v>177</v>
      </c>
      <c r="AU344" s="253" t="s">
        <v>89</v>
      </c>
      <c r="AV344" s="13" t="s">
        <v>89</v>
      </c>
      <c r="AW344" s="13" t="s">
        <v>39</v>
      </c>
      <c r="AX344" s="13" t="s">
        <v>80</v>
      </c>
      <c r="AY344" s="253" t="s">
        <v>121</v>
      </c>
    </row>
    <row r="345" s="14" customFormat="1">
      <c r="B345" s="254"/>
      <c r="C345" s="255"/>
      <c r="D345" s="234" t="s">
        <v>177</v>
      </c>
      <c r="E345" s="256" t="s">
        <v>32</v>
      </c>
      <c r="F345" s="257" t="s">
        <v>182</v>
      </c>
      <c r="G345" s="255"/>
      <c r="H345" s="258">
        <v>48.587000000000003</v>
      </c>
      <c r="I345" s="259"/>
      <c r="J345" s="255"/>
      <c r="K345" s="255"/>
      <c r="L345" s="260"/>
      <c r="M345" s="261"/>
      <c r="N345" s="262"/>
      <c r="O345" s="262"/>
      <c r="P345" s="262"/>
      <c r="Q345" s="262"/>
      <c r="R345" s="262"/>
      <c r="S345" s="262"/>
      <c r="T345" s="263"/>
      <c r="AT345" s="264" t="s">
        <v>177</v>
      </c>
      <c r="AU345" s="264" t="s">
        <v>89</v>
      </c>
      <c r="AV345" s="14" t="s">
        <v>124</v>
      </c>
      <c r="AW345" s="14" t="s">
        <v>39</v>
      </c>
      <c r="AX345" s="14" t="s">
        <v>21</v>
      </c>
      <c r="AY345" s="264" t="s">
        <v>121</v>
      </c>
    </row>
    <row r="346" s="1" customFormat="1" ht="16.5" customHeight="1">
      <c r="B346" s="39"/>
      <c r="C346" s="212" t="s">
        <v>679</v>
      </c>
      <c r="D346" s="212" t="s">
        <v>125</v>
      </c>
      <c r="E346" s="213" t="s">
        <v>680</v>
      </c>
      <c r="F346" s="214" t="s">
        <v>681</v>
      </c>
      <c r="G346" s="215" t="s">
        <v>175</v>
      </c>
      <c r="H346" s="216">
        <v>48.600000000000001</v>
      </c>
      <c r="I346" s="217"/>
      <c r="J346" s="218">
        <f>ROUND(I346*H346,2)</f>
        <v>0</v>
      </c>
      <c r="K346" s="214" t="s">
        <v>129</v>
      </c>
      <c r="L346" s="44"/>
      <c r="M346" s="219" t="s">
        <v>32</v>
      </c>
      <c r="N346" s="220" t="s">
        <v>51</v>
      </c>
      <c r="O346" s="84"/>
      <c r="P346" s="221">
        <f>O346*H346</f>
        <v>0</v>
      </c>
      <c r="Q346" s="221">
        <v>0.00012</v>
      </c>
      <c r="R346" s="221">
        <f>Q346*H346</f>
        <v>0.0058320000000000004</v>
      </c>
      <c r="S346" s="221">
        <v>0</v>
      </c>
      <c r="T346" s="222">
        <f>S346*H346</f>
        <v>0</v>
      </c>
      <c r="AR346" s="223" t="s">
        <v>259</v>
      </c>
      <c r="AT346" s="223" t="s">
        <v>125</v>
      </c>
      <c r="AU346" s="223" t="s">
        <v>89</v>
      </c>
      <c r="AY346" s="17" t="s">
        <v>121</v>
      </c>
      <c r="BE346" s="224">
        <f>IF(N346="základní",J346,0)</f>
        <v>0</v>
      </c>
      <c r="BF346" s="224">
        <f>IF(N346="snížená",J346,0)</f>
        <v>0</v>
      </c>
      <c r="BG346" s="224">
        <f>IF(N346="zákl. přenesená",J346,0)</f>
        <v>0</v>
      </c>
      <c r="BH346" s="224">
        <f>IF(N346="sníž. přenesená",J346,0)</f>
        <v>0</v>
      </c>
      <c r="BI346" s="224">
        <f>IF(N346="nulová",J346,0)</f>
        <v>0</v>
      </c>
      <c r="BJ346" s="17" t="s">
        <v>21</v>
      </c>
      <c r="BK346" s="224">
        <f>ROUND(I346*H346,2)</f>
        <v>0</v>
      </c>
      <c r="BL346" s="17" t="s">
        <v>259</v>
      </c>
      <c r="BM346" s="223" t="s">
        <v>682</v>
      </c>
    </row>
    <row r="347" s="1" customFormat="1" ht="16.5" customHeight="1">
      <c r="B347" s="39"/>
      <c r="C347" s="212" t="s">
        <v>683</v>
      </c>
      <c r="D347" s="212" t="s">
        <v>125</v>
      </c>
      <c r="E347" s="213" t="s">
        <v>684</v>
      </c>
      <c r="F347" s="214" t="s">
        <v>685</v>
      </c>
      <c r="G347" s="215" t="s">
        <v>175</v>
      </c>
      <c r="H347" s="216">
        <v>12.960000000000001</v>
      </c>
      <c r="I347" s="217"/>
      <c r="J347" s="218">
        <f>ROUND(I347*H347,2)</f>
        <v>0</v>
      </c>
      <c r="K347" s="214" t="s">
        <v>129</v>
      </c>
      <c r="L347" s="44"/>
      <c r="M347" s="219" t="s">
        <v>32</v>
      </c>
      <c r="N347" s="220" t="s">
        <v>51</v>
      </c>
      <c r="O347" s="84"/>
      <c r="P347" s="221">
        <f>O347*H347</f>
        <v>0</v>
      </c>
      <c r="Q347" s="221">
        <v>6.9999999999999994E-05</v>
      </c>
      <c r="R347" s="221">
        <f>Q347*H347</f>
        <v>0.00090719999999999993</v>
      </c>
      <c r="S347" s="221">
        <v>0</v>
      </c>
      <c r="T347" s="222">
        <f>S347*H347</f>
        <v>0</v>
      </c>
      <c r="AR347" s="223" t="s">
        <v>259</v>
      </c>
      <c r="AT347" s="223" t="s">
        <v>125</v>
      </c>
      <c r="AU347" s="223" t="s">
        <v>89</v>
      </c>
      <c r="AY347" s="17" t="s">
        <v>121</v>
      </c>
      <c r="BE347" s="224">
        <f>IF(N347="základní",J347,0)</f>
        <v>0</v>
      </c>
      <c r="BF347" s="224">
        <f>IF(N347="snížená",J347,0)</f>
        <v>0</v>
      </c>
      <c r="BG347" s="224">
        <f>IF(N347="zákl. přenesená",J347,0)</f>
        <v>0</v>
      </c>
      <c r="BH347" s="224">
        <f>IF(N347="sníž. přenesená",J347,0)</f>
        <v>0</v>
      </c>
      <c r="BI347" s="224">
        <f>IF(N347="nulová",J347,0)</f>
        <v>0</v>
      </c>
      <c r="BJ347" s="17" t="s">
        <v>21</v>
      </c>
      <c r="BK347" s="224">
        <f>ROUND(I347*H347,2)</f>
        <v>0</v>
      </c>
      <c r="BL347" s="17" t="s">
        <v>259</v>
      </c>
      <c r="BM347" s="223" t="s">
        <v>686</v>
      </c>
    </row>
    <row r="348" s="1" customFormat="1" ht="16.5" customHeight="1">
      <c r="B348" s="39"/>
      <c r="C348" s="212" t="s">
        <v>687</v>
      </c>
      <c r="D348" s="212" t="s">
        <v>125</v>
      </c>
      <c r="E348" s="213" t="s">
        <v>688</v>
      </c>
      <c r="F348" s="214" t="s">
        <v>689</v>
      </c>
      <c r="G348" s="215" t="s">
        <v>175</v>
      </c>
      <c r="H348" s="216">
        <v>12.960000000000001</v>
      </c>
      <c r="I348" s="217"/>
      <c r="J348" s="218">
        <f>ROUND(I348*H348,2)</f>
        <v>0</v>
      </c>
      <c r="K348" s="214" t="s">
        <v>129</v>
      </c>
      <c r="L348" s="44"/>
      <c r="M348" s="219" t="s">
        <v>32</v>
      </c>
      <c r="N348" s="220" t="s">
        <v>51</v>
      </c>
      <c r="O348" s="84"/>
      <c r="P348" s="221">
        <f>O348*H348</f>
        <v>0</v>
      </c>
      <c r="Q348" s="221">
        <v>6.9999999999999994E-05</v>
      </c>
      <c r="R348" s="221">
        <f>Q348*H348</f>
        <v>0.00090719999999999993</v>
      </c>
      <c r="S348" s="221">
        <v>0</v>
      </c>
      <c r="T348" s="222">
        <f>S348*H348</f>
        <v>0</v>
      </c>
      <c r="AR348" s="223" t="s">
        <v>259</v>
      </c>
      <c r="AT348" s="223" t="s">
        <v>125</v>
      </c>
      <c r="AU348" s="223" t="s">
        <v>89</v>
      </c>
      <c r="AY348" s="17" t="s">
        <v>121</v>
      </c>
      <c r="BE348" s="224">
        <f>IF(N348="základní",J348,0)</f>
        <v>0</v>
      </c>
      <c r="BF348" s="224">
        <f>IF(N348="snížená",J348,0)</f>
        <v>0</v>
      </c>
      <c r="BG348" s="224">
        <f>IF(N348="zákl. přenesená",J348,0)</f>
        <v>0</v>
      </c>
      <c r="BH348" s="224">
        <f>IF(N348="sníž. přenesená",J348,0)</f>
        <v>0</v>
      </c>
      <c r="BI348" s="224">
        <f>IF(N348="nulová",J348,0)</f>
        <v>0</v>
      </c>
      <c r="BJ348" s="17" t="s">
        <v>21</v>
      </c>
      <c r="BK348" s="224">
        <f>ROUND(I348*H348,2)</f>
        <v>0</v>
      </c>
      <c r="BL348" s="17" t="s">
        <v>259</v>
      </c>
      <c r="BM348" s="223" t="s">
        <v>690</v>
      </c>
    </row>
    <row r="349" s="1" customFormat="1" ht="16.5" customHeight="1">
      <c r="B349" s="39"/>
      <c r="C349" s="212" t="s">
        <v>691</v>
      </c>
      <c r="D349" s="212" t="s">
        <v>125</v>
      </c>
      <c r="E349" s="213" t="s">
        <v>692</v>
      </c>
      <c r="F349" s="214" t="s">
        <v>693</v>
      </c>
      <c r="G349" s="215" t="s">
        <v>175</v>
      </c>
      <c r="H349" s="216">
        <v>12.960000000000001</v>
      </c>
      <c r="I349" s="217"/>
      <c r="J349" s="218">
        <f>ROUND(I349*H349,2)</f>
        <v>0</v>
      </c>
      <c r="K349" s="214" t="s">
        <v>129</v>
      </c>
      <c r="L349" s="44"/>
      <c r="M349" s="219" t="s">
        <v>32</v>
      </c>
      <c r="N349" s="220" t="s">
        <v>51</v>
      </c>
      <c r="O349" s="84"/>
      <c r="P349" s="221">
        <f>O349*H349</f>
        <v>0</v>
      </c>
      <c r="Q349" s="221">
        <v>0.00034000000000000002</v>
      </c>
      <c r="R349" s="221">
        <f>Q349*H349</f>
        <v>0.0044064000000000004</v>
      </c>
      <c r="S349" s="221">
        <v>0</v>
      </c>
      <c r="T349" s="222">
        <f>S349*H349</f>
        <v>0</v>
      </c>
      <c r="AR349" s="223" t="s">
        <v>259</v>
      </c>
      <c r="AT349" s="223" t="s">
        <v>125</v>
      </c>
      <c r="AU349" s="223" t="s">
        <v>89</v>
      </c>
      <c r="AY349" s="17" t="s">
        <v>121</v>
      </c>
      <c r="BE349" s="224">
        <f>IF(N349="základní",J349,0)</f>
        <v>0</v>
      </c>
      <c r="BF349" s="224">
        <f>IF(N349="snížená",J349,0)</f>
        <v>0</v>
      </c>
      <c r="BG349" s="224">
        <f>IF(N349="zákl. přenesená",J349,0)</f>
        <v>0</v>
      </c>
      <c r="BH349" s="224">
        <f>IF(N349="sníž. přenesená",J349,0)</f>
        <v>0</v>
      </c>
      <c r="BI349" s="224">
        <f>IF(N349="nulová",J349,0)</f>
        <v>0</v>
      </c>
      <c r="BJ349" s="17" t="s">
        <v>21</v>
      </c>
      <c r="BK349" s="224">
        <f>ROUND(I349*H349,2)</f>
        <v>0</v>
      </c>
      <c r="BL349" s="17" t="s">
        <v>259</v>
      </c>
      <c r="BM349" s="223" t="s">
        <v>694</v>
      </c>
    </row>
    <row r="350" s="13" customFormat="1">
      <c r="B350" s="243"/>
      <c r="C350" s="244"/>
      <c r="D350" s="234" t="s">
        <v>177</v>
      </c>
      <c r="E350" s="245" t="s">
        <v>32</v>
      </c>
      <c r="F350" s="246" t="s">
        <v>695</v>
      </c>
      <c r="G350" s="244"/>
      <c r="H350" s="247">
        <v>8.6400000000000006</v>
      </c>
      <c r="I350" s="248"/>
      <c r="J350" s="244"/>
      <c r="K350" s="244"/>
      <c r="L350" s="249"/>
      <c r="M350" s="250"/>
      <c r="N350" s="251"/>
      <c r="O350" s="251"/>
      <c r="P350" s="251"/>
      <c r="Q350" s="251"/>
      <c r="R350" s="251"/>
      <c r="S350" s="251"/>
      <c r="T350" s="252"/>
      <c r="AT350" s="253" t="s">
        <v>177</v>
      </c>
      <c r="AU350" s="253" t="s">
        <v>89</v>
      </c>
      <c r="AV350" s="13" t="s">
        <v>89</v>
      </c>
      <c r="AW350" s="13" t="s">
        <v>39</v>
      </c>
      <c r="AX350" s="13" t="s">
        <v>80</v>
      </c>
      <c r="AY350" s="253" t="s">
        <v>121</v>
      </c>
    </row>
    <row r="351" s="13" customFormat="1">
      <c r="B351" s="243"/>
      <c r="C351" s="244"/>
      <c r="D351" s="234" t="s">
        <v>177</v>
      </c>
      <c r="E351" s="245" t="s">
        <v>32</v>
      </c>
      <c r="F351" s="246" t="s">
        <v>696</v>
      </c>
      <c r="G351" s="244"/>
      <c r="H351" s="247">
        <v>12.960000000000001</v>
      </c>
      <c r="I351" s="248"/>
      <c r="J351" s="244"/>
      <c r="K351" s="244"/>
      <c r="L351" s="249"/>
      <c r="M351" s="250"/>
      <c r="N351" s="251"/>
      <c r="O351" s="251"/>
      <c r="P351" s="251"/>
      <c r="Q351" s="251"/>
      <c r="R351" s="251"/>
      <c r="S351" s="251"/>
      <c r="T351" s="252"/>
      <c r="AT351" s="253" t="s">
        <v>177</v>
      </c>
      <c r="AU351" s="253" t="s">
        <v>89</v>
      </c>
      <c r="AV351" s="13" t="s">
        <v>89</v>
      </c>
      <c r="AW351" s="13" t="s">
        <v>39</v>
      </c>
      <c r="AX351" s="13" t="s">
        <v>21</v>
      </c>
      <c r="AY351" s="253" t="s">
        <v>121</v>
      </c>
    </row>
    <row r="352" s="11" customFormat="1" ht="22.8" customHeight="1">
      <c r="B352" s="196"/>
      <c r="C352" s="197"/>
      <c r="D352" s="198" t="s">
        <v>79</v>
      </c>
      <c r="E352" s="210" t="s">
        <v>697</v>
      </c>
      <c r="F352" s="210" t="s">
        <v>698</v>
      </c>
      <c r="G352" s="197"/>
      <c r="H352" s="197"/>
      <c r="I352" s="200"/>
      <c r="J352" s="211">
        <f>BK352</f>
        <v>0</v>
      </c>
      <c r="K352" s="197"/>
      <c r="L352" s="202"/>
      <c r="M352" s="203"/>
      <c r="N352" s="204"/>
      <c r="O352" s="204"/>
      <c r="P352" s="205">
        <f>SUM(P353:P359)</f>
        <v>0</v>
      </c>
      <c r="Q352" s="204"/>
      <c r="R352" s="205">
        <f>SUM(R353:R359)</f>
        <v>1.125392</v>
      </c>
      <c r="S352" s="204"/>
      <c r="T352" s="206">
        <f>SUM(T353:T359)</f>
        <v>0.23572399999999999</v>
      </c>
      <c r="AR352" s="207" t="s">
        <v>89</v>
      </c>
      <c r="AT352" s="208" t="s">
        <v>79</v>
      </c>
      <c r="AU352" s="208" t="s">
        <v>21</v>
      </c>
      <c r="AY352" s="207" t="s">
        <v>121</v>
      </c>
      <c r="BK352" s="209">
        <f>SUM(BK353:BK359)</f>
        <v>0</v>
      </c>
    </row>
    <row r="353" s="1" customFormat="1" ht="16.5" customHeight="1">
      <c r="B353" s="39"/>
      <c r="C353" s="212" t="s">
        <v>699</v>
      </c>
      <c r="D353" s="212" t="s">
        <v>125</v>
      </c>
      <c r="E353" s="213" t="s">
        <v>700</v>
      </c>
      <c r="F353" s="214" t="s">
        <v>701</v>
      </c>
      <c r="G353" s="215" t="s">
        <v>175</v>
      </c>
      <c r="H353" s="216">
        <v>760.39999999999998</v>
      </c>
      <c r="I353" s="217"/>
      <c r="J353" s="218">
        <f>ROUND(I353*H353,2)</f>
        <v>0</v>
      </c>
      <c r="K353" s="214" t="s">
        <v>129</v>
      </c>
      <c r="L353" s="44"/>
      <c r="M353" s="219" t="s">
        <v>32</v>
      </c>
      <c r="N353" s="220" t="s">
        <v>51</v>
      </c>
      <c r="O353" s="84"/>
      <c r="P353" s="221">
        <f>O353*H353</f>
        <v>0</v>
      </c>
      <c r="Q353" s="221">
        <v>0.001</v>
      </c>
      <c r="R353" s="221">
        <f>Q353*H353</f>
        <v>0.76039999999999996</v>
      </c>
      <c r="S353" s="221">
        <v>0.00031</v>
      </c>
      <c r="T353" s="222">
        <f>S353*H353</f>
        <v>0.23572399999999999</v>
      </c>
      <c r="AR353" s="223" t="s">
        <v>259</v>
      </c>
      <c r="AT353" s="223" t="s">
        <v>125</v>
      </c>
      <c r="AU353" s="223" t="s">
        <v>89</v>
      </c>
      <c r="AY353" s="17" t="s">
        <v>121</v>
      </c>
      <c r="BE353" s="224">
        <f>IF(N353="základní",J353,0)</f>
        <v>0</v>
      </c>
      <c r="BF353" s="224">
        <f>IF(N353="snížená",J353,0)</f>
        <v>0</v>
      </c>
      <c r="BG353" s="224">
        <f>IF(N353="zákl. přenesená",J353,0)</f>
        <v>0</v>
      </c>
      <c r="BH353" s="224">
        <f>IF(N353="sníž. přenesená",J353,0)</f>
        <v>0</v>
      </c>
      <c r="BI353" s="224">
        <f>IF(N353="nulová",J353,0)</f>
        <v>0</v>
      </c>
      <c r="BJ353" s="17" t="s">
        <v>21</v>
      </c>
      <c r="BK353" s="224">
        <f>ROUND(I353*H353,2)</f>
        <v>0</v>
      </c>
      <c r="BL353" s="17" t="s">
        <v>259</v>
      </c>
      <c r="BM353" s="223" t="s">
        <v>702</v>
      </c>
    </row>
    <row r="354" s="1" customFormat="1">
      <c r="B354" s="39"/>
      <c r="C354" s="40"/>
      <c r="D354" s="234" t="s">
        <v>192</v>
      </c>
      <c r="E354" s="40"/>
      <c r="F354" s="265" t="s">
        <v>703</v>
      </c>
      <c r="G354" s="40"/>
      <c r="H354" s="40"/>
      <c r="I354" s="134"/>
      <c r="J354" s="40"/>
      <c r="K354" s="40"/>
      <c r="L354" s="44"/>
      <c r="M354" s="266"/>
      <c r="N354" s="84"/>
      <c r="O354" s="84"/>
      <c r="P354" s="84"/>
      <c r="Q354" s="84"/>
      <c r="R354" s="84"/>
      <c r="S354" s="84"/>
      <c r="T354" s="85"/>
      <c r="AT354" s="17" t="s">
        <v>192</v>
      </c>
      <c r="AU354" s="17" t="s">
        <v>89</v>
      </c>
    </row>
    <row r="355" s="13" customFormat="1">
      <c r="B355" s="243"/>
      <c r="C355" s="244"/>
      <c r="D355" s="234" t="s">
        <v>177</v>
      </c>
      <c r="E355" s="245" t="s">
        <v>32</v>
      </c>
      <c r="F355" s="246" t="s">
        <v>704</v>
      </c>
      <c r="G355" s="244"/>
      <c r="H355" s="247">
        <v>674</v>
      </c>
      <c r="I355" s="248"/>
      <c r="J355" s="244"/>
      <c r="K355" s="244"/>
      <c r="L355" s="249"/>
      <c r="M355" s="250"/>
      <c r="N355" s="251"/>
      <c r="O355" s="251"/>
      <c r="P355" s="251"/>
      <c r="Q355" s="251"/>
      <c r="R355" s="251"/>
      <c r="S355" s="251"/>
      <c r="T355" s="252"/>
      <c r="AT355" s="253" t="s">
        <v>177</v>
      </c>
      <c r="AU355" s="253" t="s">
        <v>89</v>
      </c>
      <c r="AV355" s="13" t="s">
        <v>89</v>
      </c>
      <c r="AW355" s="13" t="s">
        <v>39</v>
      </c>
      <c r="AX355" s="13" t="s">
        <v>80</v>
      </c>
      <c r="AY355" s="253" t="s">
        <v>121</v>
      </c>
    </row>
    <row r="356" s="13" customFormat="1">
      <c r="B356" s="243"/>
      <c r="C356" s="244"/>
      <c r="D356" s="234" t="s">
        <v>177</v>
      </c>
      <c r="E356" s="245" t="s">
        <v>32</v>
      </c>
      <c r="F356" s="246" t="s">
        <v>705</v>
      </c>
      <c r="G356" s="244"/>
      <c r="H356" s="247">
        <v>86.400000000000006</v>
      </c>
      <c r="I356" s="248"/>
      <c r="J356" s="244"/>
      <c r="K356" s="244"/>
      <c r="L356" s="249"/>
      <c r="M356" s="250"/>
      <c r="N356" s="251"/>
      <c r="O356" s="251"/>
      <c r="P356" s="251"/>
      <c r="Q356" s="251"/>
      <c r="R356" s="251"/>
      <c r="S356" s="251"/>
      <c r="T356" s="252"/>
      <c r="AT356" s="253" t="s">
        <v>177</v>
      </c>
      <c r="AU356" s="253" t="s">
        <v>89</v>
      </c>
      <c r="AV356" s="13" t="s">
        <v>89</v>
      </c>
      <c r="AW356" s="13" t="s">
        <v>39</v>
      </c>
      <c r="AX356" s="13" t="s">
        <v>80</v>
      </c>
      <c r="AY356" s="253" t="s">
        <v>121</v>
      </c>
    </row>
    <row r="357" s="14" customFormat="1">
      <c r="B357" s="254"/>
      <c r="C357" s="255"/>
      <c r="D357" s="234" t="s">
        <v>177</v>
      </c>
      <c r="E357" s="256" t="s">
        <v>32</v>
      </c>
      <c r="F357" s="257" t="s">
        <v>182</v>
      </c>
      <c r="G357" s="255"/>
      <c r="H357" s="258">
        <v>760.39999999999998</v>
      </c>
      <c r="I357" s="259"/>
      <c r="J357" s="255"/>
      <c r="K357" s="255"/>
      <c r="L357" s="260"/>
      <c r="M357" s="261"/>
      <c r="N357" s="262"/>
      <c r="O357" s="262"/>
      <c r="P357" s="262"/>
      <c r="Q357" s="262"/>
      <c r="R357" s="262"/>
      <c r="S357" s="262"/>
      <c r="T357" s="263"/>
      <c r="AT357" s="264" t="s">
        <v>177</v>
      </c>
      <c r="AU357" s="264" t="s">
        <v>89</v>
      </c>
      <c r="AV357" s="14" t="s">
        <v>124</v>
      </c>
      <c r="AW357" s="14" t="s">
        <v>39</v>
      </c>
      <c r="AX357" s="14" t="s">
        <v>21</v>
      </c>
      <c r="AY357" s="264" t="s">
        <v>121</v>
      </c>
    </row>
    <row r="358" s="1" customFormat="1" ht="16.5" customHeight="1">
      <c r="B358" s="39"/>
      <c r="C358" s="212" t="s">
        <v>706</v>
      </c>
      <c r="D358" s="212" t="s">
        <v>125</v>
      </c>
      <c r="E358" s="213" t="s">
        <v>707</v>
      </c>
      <c r="F358" s="214" t="s">
        <v>708</v>
      </c>
      <c r="G358" s="215" t="s">
        <v>175</v>
      </c>
      <c r="H358" s="216">
        <v>760.39999999999998</v>
      </c>
      <c r="I358" s="217"/>
      <c r="J358" s="218">
        <f>ROUND(I358*H358,2)</f>
        <v>0</v>
      </c>
      <c r="K358" s="214" t="s">
        <v>129</v>
      </c>
      <c r="L358" s="44"/>
      <c r="M358" s="219" t="s">
        <v>32</v>
      </c>
      <c r="N358" s="220" t="s">
        <v>51</v>
      </c>
      <c r="O358" s="84"/>
      <c r="P358" s="221">
        <f>O358*H358</f>
        <v>0</v>
      </c>
      <c r="Q358" s="221">
        <v>0.00020000000000000001</v>
      </c>
      <c r="R358" s="221">
        <f>Q358*H358</f>
        <v>0.15207999999999999</v>
      </c>
      <c r="S358" s="221">
        <v>0</v>
      </c>
      <c r="T358" s="222">
        <f>S358*H358</f>
        <v>0</v>
      </c>
      <c r="AR358" s="223" t="s">
        <v>259</v>
      </c>
      <c r="AT358" s="223" t="s">
        <v>125</v>
      </c>
      <c r="AU358" s="223" t="s">
        <v>89</v>
      </c>
      <c r="AY358" s="17" t="s">
        <v>121</v>
      </c>
      <c r="BE358" s="224">
        <f>IF(N358="základní",J358,0)</f>
        <v>0</v>
      </c>
      <c r="BF358" s="224">
        <f>IF(N358="snížená",J358,0)</f>
        <v>0</v>
      </c>
      <c r="BG358" s="224">
        <f>IF(N358="zákl. přenesená",J358,0)</f>
        <v>0</v>
      </c>
      <c r="BH358" s="224">
        <f>IF(N358="sníž. přenesená",J358,0)</f>
        <v>0</v>
      </c>
      <c r="BI358" s="224">
        <f>IF(N358="nulová",J358,0)</f>
        <v>0</v>
      </c>
      <c r="BJ358" s="17" t="s">
        <v>21</v>
      </c>
      <c r="BK358" s="224">
        <f>ROUND(I358*H358,2)</f>
        <v>0</v>
      </c>
      <c r="BL358" s="17" t="s">
        <v>259</v>
      </c>
      <c r="BM358" s="223" t="s">
        <v>709</v>
      </c>
    </row>
    <row r="359" s="1" customFormat="1" ht="16.5" customHeight="1">
      <c r="B359" s="39"/>
      <c r="C359" s="212" t="s">
        <v>710</v>
      </c>
      <c r="D359" s="212" t="s">
        <v>125</v>
      </c>
      <c r="E359" s="213" t="s">
        <v>711</v>
      </c>
      <c r="F359" s="214" t="s">
        <v>712</v>
      </c>
      <c r="G359" s="215" t="s">
        <v>175</v>
      </c>
      <c r="H359" s="216">
        <v>760.39999999999998</v>
      </c>
      <c r="I359" s="217"/>
      <c r="J359" s="218">
        <f>ROUND(I359*H359,2)</f>
        <v>0</v>
      </c>
      <c r="K359" s="214" t="s">
        <v>129</v>
      </c>
      <c r="L359" s="44"/>
      <c r="M359" s="219" t="s">
        <v>32</v>
      </c>
      <c r="N359" s="220" t="s">
        <v>51</v>
      </c>
      <c r="O359" s="84"/>
      <c r="P359" s="221">
        <f>O359*H359</f>
        <v>0</v>
      </c>
      <c r="Q359" s="221">
        <v>0.00027999999999999998</v>
      </c>
      <c r="R359" s="221">
        <f>Q359*H359</f>
        <v>0.21291199999999996</v>
      </c>
      <c r="S359" s="221">
        <v>0</v>
      </c>
      <c r="T359" s="222">
        <f>S359*H359</f>
        <v>0</v>
      </c>
      <c r="AR359" s="223" t="s">
        <v>259</v>
      </c>
      <c r="AT359" s="223" t="s">
        <v>125</v>
      </c>
      <c r="AU359" s="223" t="s">
        <v>89</v>
      </c>
      <c r="AY359" s="17" t="s">
        <v>121</v>
      </c>
      <c r="BE359" s="224">
        <f>IF(N359="základní",J359,0)</f>
        <v>0</v>
      </c>
      <c r="BF359" s="224">
        <f>IF(N359="snížená",J359,0)</f>
        <v>0</v>
      </c>
      <c r="BG359" s="224">
        <f>IF(N359="zákl. přenesená",J359,0)</f>
        <v>0</v>
      </c>
      <c r="BH359" s="224">
        <f>IF(N359="sníž. přenesená",J359,0)</f>
        <v>0</v>
      </c>
      <c r="BI359" s="224">
        <f>IF(N359="nulová",J359,0)</f>
        <v>0</v>
      </c>
      <c r="BJ359" s="17" t="s">
        <v>21</v>
      </c>
      <c r="BK359" s="224">
        <f>ROUND(I359*H359,2)</f>
        <v>0</v>
      </c>
      <c r="BL359" s="17" t="s">
        <v>259</v>
      </c>
      <c r="BM359" s="223" t="s">
        <v>713</v>
      </c>
    </row>
    <row r="360" s="11" customFormat="1" ht="25.92" customHeight="1">
      <c r="B360" s="196"/>
      <c r="C360" s="197"/>
      <c r="D360" s="198" t="s">
        <v>79</v>
      </c>
      <c r="E360" s="199" t="s">
        <v>714</v>
      </c>
      <c r="F360" s="199" t="s">
        <v>715</v>
      </c>
      <c r="G360" s="197"/>
      <c r="H360" s="197"/>
      <c r="I360" s="200"/>
      <c r="J360" s="201">
        <f>BK360</f>
        <v>0</v>
      </c>
      <c r="K360" s="197"/>
      <c r="L360" s="202"/>
      <c r="M360" s="203"/>
      <c r="N360" s="204"/>
      <c r="O360" s="204"/>
      <c r="P360" s="205">
        <f>P361</f>
        <v>0</v>
      </c>
      <c r="Q360" s="204"/>
      <c r="R360" s="205">
        <f>R361</f>
        <v>0</v>
      </c>
      <c r="S360" s="204"/>
      <c r="T360" s="206">
        <f>T361</f>
        <v>0</v>
      </c>
      <c r="AR360" s="207" t="s">
        <v>124</v>
      </c>
      <c r="AT360" s="208" t="s">
        <v>79</v>
      </c>
      <c r="AU360" s="208" t="s">
        <v>80</v>
      </c>
      <c r="AY360" s="207" t="s">
        <v>121</v>
      </c>
      <c r="BK360" s="209">
        <f>BK361</f>
        <v>0</v>
      </c>
    </row>
    <row r="361" s="1" customFormat="1" ht="24" customHeight="1">
      <c r="B361" s="39"/>
      <c r="C361" s="212" t="s">
        <v>716</v>
      </c>
      <c r="D361" s="212" t="s">
        <v>125</v>
      </c>
      <c r="E361" s="213" t="s">
        <v>717</v>
      </c>
      <c r="F361" s="214" t="s">
        <v>718</v>
      </c>
      <c r="G361" s="215" t="s">
        <v>140</v>
      </c>
      <c r="H361" s="216">
        <v>72</v>
      </c>
      <c r="I361" s="217"/>
      <c r="J361" s="218">
        <f>ROUND(I361*H361,2)</f>
        <v>0</v>
      </c>
      <c r="K361" s="214" t="s">
        <v>129</v>
      </c>
      <c r="L361" s="44"/>
      <c r="M361" s="225" t="s">
        <v>32</v>
      </c>
      <c r="N361" s="226" t="s">
        <v>51</v>
      </c>
      <c r="O361" s="227"/>
      <c r="P361" s="228">
        <f>O361*H361</f>
        <v>0</v>
      </c>
      <c r="Q361" s="228">
        <v>0</v>
      </c>
      <c r="R361" s="228">
        <f>Q361*H361</f>
        <v>0</v>
      </c>
      <c r="S361" s="228">
        <v>0</v>
      </c>
      <c r="T361" s="229">
        <f>S361*H361</f>
        <v>0</v>
      </c>
      <c r="AR361" s="223" t="s">
        <v>719</v>
      </c>
      <c r="AT361" s="223" t="s">
        <v>125</v>
      </c>
      <c r="AU361" s="223" t="s">
        <v>21</v>
      </c>
      <c r="AY361" s="17" t="s">
        <v>121</v>
      </c>
      <c r="BE361" s="224">
        <f>IF(N361="základní",J361,0)</f>
        <v>0</v>
      </c>
      <c r="BF361" s="224">
        <f>IF(N361="snížená",J361,0)</f>
        <v>0</v>
      </c>
      <c r="BG361" s="224">
        <f>IF(N361="zákl. přenesená",J361,0)</f>
        <v>0</v>
      </c>
      <c r="BH361" s="224">
        <f>IF(N361="sníž. přenesená",J361,0)</f>
        <v>0</v>
      </c>
      <c r="BI361" s="224">
        <f>IF(N361="nulová",J361,0)</f>
        <v>0</v>
      </c>
      <c r="BJ361" s="17" t="s">
        <v>21</v>
      </c>
      <c r="BK361" s="224">
        <f>ROUND(I361*H361,2)</f>
        <v>0</v>
      </c>
      <c r="BL361" s="17" t="s">
        <v>719</v>
      </c>
      <c r="BM361" s="223" t="s">
        <v>720</v>
      </c>
    </row>
    <row r="362" s="1" customFormat="1" ht="6.96" customHeight="1">
      <c r="B362" s="59"/>
      <c r="C362" s="60"/>
      <c r="D362" s="60"/>
      <c r="E362" s="60"/>
      <c r="F362" s="60"/>
      <c r="G362" s="60"/>
      <c r="H362" s="60"/>
      <c r="I362" s="163"/>
      <c r="J362" s="60"/>
      <c r="K362" s="60"/>
      <c r="L362" s="44"/>
    </row>
  </sheetData>
  <sheetProtection sheet="1" autoFilter="0" formatColumns="0" formatRows="0" objects="1" scenarios="1" spinCount="100000" saltValue="fttAt4dK7aU3A11F1GxsA/jgiP4caW/36t6hwoQ+ToDsAokjPX2UzkKu/9TMNKwiuTll5+cwf4xWzejaiwnYRw==" hashValue="zYqKEpfXNhTuV7rO0yJwMDo+nTuTv0uyTE2UXciPptwlQTww3EC5ap8noH9T7drhyhQJX0+51I6iPJjyZkBKng==" algorithmName="SHA-512" password="CC35"/>
  <autoFilter ref="C95:K361"/>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92</v>
      </c>
    </row>
    <row r="3" ht="6.96" customHeight="1">
      <c r="B3" s="128"/>
      <c r="C3" s="129"/>
      <c r="D3" s="129"/>
      <c r="E3" s="129"/>
      <c r="F3" s="129"/>
      <c r="G3" s="129"/>
      <c r="H3" s="129"/>
      <c r="I3" s="130"/>
      <c r="J3" s="129"/>
      <c r="K3" s="129"/>
      <c r="L3" s="20"/>
      <c r="AT3" s="17" t="s">
        <v>89</v>
      </c>
    </row>
    <row r="4" ht="24.96" customHeight="1">
      <c r="B4" s="20"/>
      <c r="D4" s="131" t="s">
        <v>96</v>
      </c>
      <c r="L4" s="20"/>
      <c r="M4" s="132" t="s">
        <v>10</v>
      </c>
      <c r="AT4" s="17" t="s">
        <v>4</v>
      </c>
    </row>
    <row r="5" ht="6.96" customHeight="1">
      <c r="B5" s="20"/>
      <c r="L5" s="20"/>
    </row>
    <row r="6" ht="12" customHeight="1">
      <c r="B6" s="20"/>
      <c r="D6" s="133" t="s">
        <v>16</v>
      </c>
      <c r="L6" s="20"/>
    </row>
    <row r="7" ht="16.5" customHeight="1">
      <c r="B7" s="20"/>
      <c r="E7" s="230" t="str">
        <f>'Rekapitulace stavby'!K6</f>
        <v>Oprava sociálního zařízení v MŠ B.Dvorského 2</v>
      </c>
      <c r="F7" s="133"/>
      <c r="G7" s="133"/>
      <c r="H7" s="133"/>
      <c r="L7" s="20"/>
    </row>
    <row r="8" s="1" customFormat="1" ht="12" customHeight="1">
      <c r="B8" s="44"/>
      <c r="D8" s="133" t="s">
        <v>151</v>
      </c>
      <c r="I8" s="134"/>
      <c r="L8" s="44"/>
    </row>
    <row r="9" s="1" customFormat="1" ht="36.96" customHeight="1">
      <c r="B9" s="44"/>
      <c r="E9" s="135" t="s">
        <v>721</v>
      </c>
      <c r="F9" s="1"/>
      <c r="G9" s="1"/>
      <c r="H9" s="1"/>
      <c r="I9" s="134"/>
      <c r="L9" s="44"/>
    </row>
    <row r="10" s="1" customFormat="1">
      <c r="B10" s="44"/>
      <c r="I10" s="134"/>
      <c r="L10" s="44"/>
    </row>
    <row r="11" s="1" customFormat="1" ht="12" customHeight="1">
      <c r="B11" s="44"/>
      <c r="D11" s="133" t="s">
        <v>18</v>
      </c>
      <c r="F11" s="136" t="s">
        <v>19</v>
      </c>
      <c r="I11" s="137" t="s">
        <v>20</v>
      </c>
      <c r="J11" s="136" t="s">
        <v>32</v>
      </c>
      <c r="L11" s="44"/>
    </row>
    <row r="12" s="1" customFormat="1" ht="12" customHeight="1">
      <c r="B12" s="44"/>
      <c r="D12" s="133" t="s">
        <v>22</v>
      </c>
      <c r="F12" s="136" t="s">
        <v>722</v>
      </c>
      <c r="I12" s="137" t="s">
        <v>24</v>
      </c>
      <c r="J12" s="138" t="str">
        <f>'Rekapitulace stavby'!AN8</f>
        <v>3. 4. 2019</v>
      </c>
      <c r="L12" s="44"/>
    </row>
    <row r="13" s="1" customFormat="1" ht="10.8" customHeight="1">
      <c r="B13" s="44"/>
      <c r="I13" s="134"/>
      <c r="L13" s="44"/>
    </row>
    <row r="14" s="1" customFormat="1" ht="12" customHeight="1">
      <c r="B14" s="44"/>
      <c r="D14" s="133" t="s">
        <v>30</v>
      </c>
      <c r="I14" s="137" t="s">
        <v>31</v>
      </c>
      <c r="J14" s="136" t="str">
        <f>IF('Rekapitulace stavby'!AN10="","",'Rekapitulace stavby'!AN10)</f>
        <v/>
      </c>
      <c r="L14" s="44"/>
    </row>
    <row r="15" s="1" customFormat="1" ht="18" customHeight="1">
      <c r="B15" s="44"/>
      <c r="E15" s="136" t="str">
        <f>IF('Rekapitulace stavby'!E11="","",'Rekapitulace stavby'!E11)</f>
        <v xml:space="preserve"> </v>
      </c>
      <c r="I15" s="137" t="s">
        <v>33</v>
      </c>
      <c r="J15" s="136" t="str">
        <f>IF('Rekapitulace stavby'!AN11="","",'Rekapitulace stavby'!AN11)</f>
        <v/>
      </c>
      <c r="L15" s="44"/>
    </row>
    <row r="16" s="1" customFormat="1" ht="6.96" customHeight="1">
      <c r="B16" s="44"/>
      <c r="I16" s="134"/>
      <c r="L16" s="44"/>
    </row>
    <row r="17" s="1" customFormat="1" ht="12" customHeight="1">
      <c r="B17" s="44"/>
      <c r="D17" s="133" t="s">
        <v>34</v>
      </c>
      <c r="I17" s="137" t="s">
        <v>31</v>
      </c>
      <c r="J17" s="33" t="str">
        <f>'Rekapitulace stavby'!AN13</f>
        <v>Vyplň údaj</v>
      </c>
      <c r="L17" s="44"/>
    </row>
    <row r="18" s="1" customFormat="1" ht="18" customHeight="1">
      <c r="B18" s="44"/>
      <c r="E18" s="33" t="str">
        <f>'Rekapitulace stavby'!E14</f>
        <v>Vyplň údaj</v>
      </c>
      <c r="F18" s="136"/>
      <c r="G18" s="136"/>
      <c r="H18" s="136"/>
      <c r="I18" s="137" t="s">
        <v>33</v>
      </c>
      <c r="J18" s="33" t="str">
        <f>'Rekapitulace stavby'!AN14</f>
        <v>Vyplň údaj</v>
      </c>
      <c r="L18" s="44"/>
    </row>
    <row r="19" s="1" customFormat="1" ht="6.96" customHeight="1">
      <c r="B19" s="44"/>
      <c r="I19" s="134"/>
      <c r="L19" s="44"/>
    </row>
    <row r="20" s="1" customFormat="1" ht="12" customHeight="1">
      <c r="B20" s="44"/>
      <c r="D20" s="133" t="s">
        <v>36</v>
      </c>
      <c r="I20" s="137" t="s">
        <v>31</v>
      </c>
      <c r="J20" s="136" t="s">
        <v>41</v>
      </c>
      <c r="L20" s="44"/>
    </row>
    <row r="21" s="1" customFormat="1" ht="18" customHeight="1">
      <c r="B21" s="44"/>
      <c r="E21" s="136" t="s">
        <v>42</v>
      </c>
      <c r="I21" s="137" t="s">
        <v>33</v>
      </c>
      <c r="J21" s="136" t="s">
        <v>32</v>
      </c>
      <c r="L21" s="44"/>
    </row>
    <row r="22" s="1" customFormat="1" ht="6.96" customHeight="1">
      <c r="B22" s="44"/>
      <c r="I22" s="134"/>
      <c r="L22" s="44"/>
    </row>
    <row r="23" s="1" customFormat="1" ht="12" customHeight="1">
      <c r="B23" s="44"/>
      <c r="D23" s="133" t="s">
        <v>40</v>
      </c>
      <c r="I23" s="137" t="s">
        <v>31</v>
      </c>
      <c r="J23" s="136" t="s">
        <v>41</v>
      </c>
      <c r="L23" s="44"/>
    </row>
    <row r="24" s="1" customFormat="1" ht="18" customHeight="1">
      <c r="B24" s="44"/>
      <c r="E24" s="136" t="s">
        <v>42</v>
      </c>
      <c r="I24" s="137" t="s">
        <v>33</v>
      </c>
      <c r="J24" s="136" t="s">
        <v>43</v>
      </c>
      <c r="L24" s="44"/>
    </row>
    <row r="25" s="1" customFormat="1" ht="6.96" customHeight="1">
      <c r="B25" s="44"/>
      <c r="I25" s="134"/>
      <c r="L25" s="44"/>
    </row>
    <row r="26" s="1" customFormat="1" ht="12" customHeight="1">
      <c r="B26" s="44"/>
      <c r="D26" s="133" t="s">
        <v>44</v>
      </c>
      <c r="I26" s="134"/>
      <c r="L26" s="44"/>
    </row>
    <row r="27" s="7" customFormat="1" ht="16.5" customHeight="1">
      <c r="B27" s="142"/>
      <c r="E27" s="143" t="s">
        <v>32</v>
      </c>
      <c r="F27" s="143"/>
      <c r="G27" s="143"/>
      <c r="H27" s="143"/>
      <c r="I27" s="144"/>
      <c r="L27" s="142"/>
    </row>
    <row r="28" s="1" customFormat="1" ht="6.96" customHeight="1">
      <c r="B28" s="44"/>
      <c r="I28" s="134"/>
      <c r="L28" s="44"/>
    </row>
    <row r="29" s="1" customFormat="1" ht="6.96" customHeight="1">
      <c r="B29" s="44"/>
      <c r="D29" s="76"/>
      <c r="E29" s="76"/>
      <c r="F29" s="76"/>
      <c r="G29" s="76"/>
      <c r="H29" s="76"/>
      <c r="I29" s="145"/>
      <c r="J29" s="76"/>
      <c r="K29" s="76"/>
      <c r="L29" s="44"/>
    </row>
    <row r="30" s="1" customFormat="1" ht="25.44" customHeight="1">
      <c r="B30" s="44"/>
      <c r="D30" s="146" t="s">
        <v>46</v>
      </c>
      <c r="I30" s="134"/>
      <c r="J30" s="147">
        <f>ROUND(J88, 2)</f>
        <v>0</v>
      </c>
      <c r="L30" s="44"/>
    </row>
    <row r="31" s="1" customFormat="1" ht="6.96" customHeight="1">
      <c r="B31" s="44"/>
      <c r="D31" s="76"/>
      <c r="E31" s="76"/>
      <c r="F31" s="76"/>
      <c r="G31" s="76"/>
      <c r="H31" s="76"/>
      <c r="I31" s="145"/>
      <c r="J31" s="76"/>
      <c r="K31" s="76"/>
      <c r="L31" s="44"/>
    </row>
    <row r="32" s="1" customFormat="1" ht="14.4" customHeight="1">
      <c r="B32" s="44"/>
      <c r="F32" s="148" t="s">
        <v>48</v>
      </c>
      <c r="I32" s="149" t="s">
        <v>47</v>
      </c>
      <c r="J32" s="148" t="s">
        <v>49</v>
      </c>
      <c r="L32" s="44"/>
    </row>
    <row r="33" s="1" customFormat="1" ht="14.4" customHeight="1">
      <c r="B33" s="44"/>
      <c r="D33" s="150" t="s">
        <v>50</v>
      </c>
      <c r="E33" s="133" t="s">
        <v>51</v>
      </c>
      <c r="F33" s="151">
        <f>ROUND((SUM(BE88:BE254)),  2)</f>
        <v>0</v>
      </c>
      <c r="I33" s="152">
        <v>0.20999999999999999</v>
      </c>
      <c r="J33" s="151">
        <f>ROUND(((SUM(BE88:BE254))*I33),  2)</f>
        <v>0</v>
      </c>
      <c r="L33" s="44"/>
    </row>
    <row r="34" s="1" customFormat="1" ht="14.4" customHeight="1">
      <c r="B34" s="44"/>
      <c r="E34" s="133" t="s">
        <v>52</v>
      </c>
      <c r="F34" s="151">
        <f>ROUND((SUM(BF88:BF254)),  2)</f>
        <v>0</v>
      </c>
      <c r="I34" s="152">
        <v>0.14999999999999999</v>
      </c>
      <c r="J34" s="151">
        <f>ROUND(((SUM(BF88:BF254))*I34),  2)</f>
        <v>0</v>
      </c>
      <c r="L34" s="44"/>
    </row>
    <row r="35" hidden="1" s="1" customFormat="1" ht="14.4" customHeight="1">
      <c r="B35" s="44"/>
      <c r="E35" s="133" t="s">
        <v>53</v>
      </c>
      <c r="F35" s="151">
        <f>ROUND((SUM(BG88:BG254)),  2)</f>
        <v>0</v>
      </c>
      <c r="I35" s="152">
        <v>0.20999999999999999</v>
      </c>
      <c r="J35" s="151">
        <f>0</f>
        <v>0</v>
      </c>
      <c r="L35" s="44"/>
    </row>
    <row r="36" hidden="1" s="1" customFormat="1" ht="14.4" customHeight="1">
      <c r="B36" s="44"/>
      <c r="E36" s="133" t="s">
        <v>54</v>
      </c>
      <c r="F36" s="151">
        <f>ROUND((SUM(BH88:BH254)),  2)</f>
        <v>0</v>
      </c>
      <c r="I36" s="152">
        <v>0.14999999999999999</v>
      </c>
      <c r="J36" s="151">
        <f>0</f>
        <v>0</v>
      </c>
      <c r="L36" s="44"/>
    </row>
    <row r="37" hidden="1" s="1" customFormat="1" ht="14.4" customHeight="1">
      <c r="B37" s="44"/>
      <c r="E37" s="133" t="s">
        <v>55</v>
      </c>
      <c r="F37" s="151">
        <f>ROUND((SUM(BI88:BI254)),  2)</f>
        <v>0</v>
      </c>
      <c r="I37" s="152">
        <v>0</v>
      </c>
      <c r="J37" s="151">
        <f>0</f>
        <v>0</v>
      </c>
      <c r="L37" s="44"/>
    </row>
    <row r="38" s="1" customFormat="1" ht="6.96" customHeight="1">
      <c r="B38" s="44"/>
      <c r="I38" s="134"/>
      <c r="L38" s="44"/>
    </row>
    <row r="39" s="1" customFormat="1" ht="25.44" customHeight="1">
      <c r="B39" s="44"/>
      <c r="C39" s="153"/>
      <c r="D39" s="154" t="s">
        <v>56</v>
      </c>
      <c r="E39" s="155"/>
      <c r="F39" s="155"/>
      <c r="G39" s="156" t="s">
        <v>57</v>
      </c>
      <c r="H39" s="157" t="s">
        <v>58</v>
      </c>
      <c r="I39" s="158"/>
      <c r="J39" s="159">
        <f>SUM(J30:J37)</f>
        <v>0</v>
      </c>
      <c r="K39" s="160"/>
      <c r="L39" s="44"/>
    </row>
    <row r="40" s="1" customFormat="1" ht="14.4" customHeight="1">
      <c r="B40" s="161"/>
      <c r="C40" s="162"/>
      <c r="D40" s="162"/>
      <c r="E40" s="162"/>
      <c r="F40" s="162"/>
      <c r="G40" s="162"/>
      <c r="H40" s="162"/>
      <c r="I40" s="163"/>
      <c r="J40" s="162"/>
      <c r="K40" s="162"/>
      <c r="L40" s="44"/>
    </row>
    <row r="44" s="1" customFormat="1" ht="6.96" customHeight="1">
      <c r="B44" s="164"/>
      <c r="C44" s="165"/>
      <c r="D44" s="165"/>
      <c r="E44" s="165"/>
      <c r="F44" s="165"/>
      <c r="G44" s="165"/>
      <c r="H44" s="165"/>
      <c r="I44" s="166"/>
      <c r="J44" s="165"/>
      <c r="K44" s="165"/>
      <c r="L44" s="44"/>
    </row>
    <row r="45" s="1" customFormat="1" ht="24.96" customHeight="1">
      <c r="B45" s="39"/>
      <c r="C45" s="23" t="s">
        <v>97</v>
      </c>
      <c r="D45" s="40"/>
      <c r="E45" s="40"/>
      <c r="F45" s="40"/>
      <c r="G45" s="40"/>
      <c r="H45" s="40"/>
      <c r="I45" s="134"/>
      <c r="J45" s="40"/>
      <c r="K45" s="40"/>
      <c r="L45" s="44"/>
    </row>
    <row r="46" s="1" customFormat="1" ht="6.96" customHeight="1">
      <c r="B46" s="39"/>
      <c r="C46" s="40"/>
      <c r="D46" s="40"/>
      <c r="E46" s="40"/>
      <c r="F46" s="40"/>
      <c r="G46" s="40"/>
      <c r="H46" s="40"/>
      <c r="I46" s="134"/>
      <c r="J46" s="40"/>
      <c r="K46" s="40"/>
      <c r="L46" s="44"/>
    </row>
    <row r="47" s="1" customFormat="1" ht="12" customHeight="1">
      <c r="B47" s="39"/>
      <c r="C47" s="32" t="s">
        <v>16</v>
      </c>
      <c r="D47" s="40"/>
      <c r="E47" s="40"/>
      <c r="F47" s="40"/>
      <c r="G47" s="40"/>
      <c r="H47" s="40"/>
      <c r="I47" s="134"/>
      <c r="J47" s="40"/>
      <c r="K47" s="40"/>
      <c r="L47" s="44"/>
    </row>
    <row r="48" s="1" customFormat="1" ht="16.5" customHeight="1">
      <c r="B48" s="39"/>
      <c r="C48" s="40"/>
      <c r="D48" s="40"/>
      <c r="E48" s="231" t="str">
        <f>E7</f>
        <v>Oprava sociálního zařízení v MŠ B.Dvorského 2</v>
      </c>
      <c r="F48" s="32"/>
      <c r="G48" s="32"/>
      <c r="H48" s="32"/>
      <c r="I48" s="134"/>
      <c r="J48" s="40"/>
      <c r="K48" s="40"/>
      <c r="L48" s="44"/>
    </row>
    <row r="49" s="1" customFormat="1" ht="12" customHeight="1">
      <c r="B49" s="39"/>
      <c r="C49" s="32" t="s">
        <v>151</v>
      </c>
      <c r="D49" s="40"/>
      <c r="E49" s="40"/>
      <c r="F49" s="40"/>
      <c r="G49" s="40"/>
      <c r="H49" s="40"/>
      <c r="I49" s="134"/>
      <c r="J49" s="40"/>
      <c r="K49" s="40"/>
      <c r="L49" s="44"/>
    </row>
    <row r="50" s="1" customFormat="1" ht="16.5" customHeight="1">
      <c r="B50" s="39"/>
      <c r="C50" s="40"/>
      <c r="D50" s="40"/>
      <c r="E50" s="69" t="str">
        <f>E9</f>
        <v xml:space="preserve">D.1.4.1 - Zdravotechnické instalace </v>
      </c>
      <c r="F50" s="40"/>
      <c r="G50" s="40"/>
      <c r="H50" s="40"/>
      <c r="I50" s="134"/>
      <c r="J50" s="40"/>
      <c r="K50" s="40"/>
      <c r="L50" s="44"/>
    </row>
    <row r="51" s="1" customFormat="1" ht="6.96" customHeight="1">
      <c r="B51" s="39"/>
      <c r="C51" s="40"/>
      <c r="D51" s="40"/>
      <c r="E51" s="40"/>
      <c r="F51" s="40"/>
      <c r="G51" s="40"/>
      <c r="H51" s="40"/>
      <c r="I51" s="134"/>
      <c r="J51" s="40"/>
      <c r="K51" s="40"/>
      <c r="L51" s="44"/>
    </row>
    <row r="52" s="1" customFormat="1" ht="12" customHeight="1">
      <c r="B52" s="39"/>
      <c r="C52" s="32" t="s">
        <v>22</v>
      </c>
      <c r="D52" s="40"/>
      <c r="E52" s="40"/>
      <c r="F52" s="27" t="str">
        <f>F12</f>
        <v xml:space="preserve">Ostrava </v>
      </c>
      <c r="G52" s="40"/>
      <c r="H52" s="40"/>
      <c r="I52" s="137" t="s">
        <v>24</v>
      </c>
      <c r="J52" s="72" t="str">
        <f>IF(J12="","",J12)</f>
        <v>3. 4. 2019</v>
      </c>
      <c r="K52" s="40"/>
      <c r="L52" s="44"/>
    </row>
    <row r="53" s="1" customFormat="1" ht="6.96" customHeight="1">
      <c r="B53" s="39"/>
      <c r="C53" s="40"/>
      <c r="D53" s="40"/>
      <c r="E53" s="40"/>
      <c r="F53" s="40"/>
      <c r="G53" s="40"/>
      <c r="H53" s="40"/>
      <c r="I53" s="134"/>
      <c r="J53" s="40"/>
      <c r="K53" s="40"/>
      <c r="L53" s="44"/>
    </row>
    <row r="54" s="1" customFormat="1" ht="15.15" customHeight="1">
      <c r="B54" s="39"/>
      <c r="C54" s="32" t="s">
        <v>30</v>
      </c>
      <c r="D54" s="40"/>
      <c r="E54" s="40"/>
      <c r="F54" s="27" t="str">
        <f>E15</f>
        <v xml:space="preserve"> </v>
      </c>
      <c r="G54" s="40"/>
      <c r="H54" s="40"/>
      <c r="I54" s="137" t="s">
        <v>36</v>
      </c>
      <c r="J54" s="37" t="str">
        <f>E21</f>
        <v xml:space="preserve">Lenka Jerakasová </v>
      </c>
      <c r="K54" s="40"/>
      <c r="L54" s="44"/>
    </row>
    <row r="55" s="1" customFormat="1" ht="15.15" customHeight="1">
      <c r="B55" s="39"/>
      <c r="C55" s="32" t="s">
        <v>34</v>
      </c>
      <c r="D55" s="40"/>
      <c r="E55" s="40"/>
      <c r="F55" s="27" t="str">
        <f>IF(E18="","",E18)</f>
        <v>Vyplň údaj</v>
      </c>
      <c r="G55" s="40"/>
      <c r="H55" s="40"/>
      <c r="I55" s="137" t="s">
        <v>40</v>
      </c>
      <c r="J55" s="37" t="str">
        <f>E24</f>
        <v xml:space="preserve">Lenka Jerakasová </v>
      </c>
      <c r="K55" s="40"/>
      <c r="L55" s="44"/>
    </row>
    <row r="56" s="1" customFormat="1" ht="10.32" customHeight="1">
      <c r="B56" s="39"/>
      <c r="C56" s="40"/>
      <c r="D56" s="40"/>
      <c r="E56" s="40"/>
      <c r="F56" s="40"/>
      <c r="G56" s="40"/>
      <c r="H56" s="40"/>
      <c r="I56" s="134"/>
      <c r="J56" s="40"/>
      <c r="K56" s="40"/>
      <c r="L56" s="44"/>
    </row>
    <row r="57" s="1" customFormat="1" ht="29.28" customHeight="1">
      <c r="B57" s="39"/>
      <c r="C57" s="167" t="s">
        <v>98</v>
      </c>
      <c r="D57" s="168"/>
      <c r="E57" s="168"/>
      <c r="F57" s="168"/>
      <c r="G57" s="168"/>
      <c r="H57" s="168"/>
      <c r="I57" s="169"/>
      <c r="J57" s="170" t="s">
        <v>99</v>
      </c>
      <c r="K57" s="168"/>
      <c r="L57" s="44"/>
    </row>
    <row r="58" s="1" customFormat="1" ht="10.32" customHeight="1">
      <c r="B58" s="39"/>
      <c r="C58" s="40"/>
      <c r="D58" s="40"/>
      <c r="E58" s="40"/>
      <c r="F58" s="40"/>
      <c r="G58" s="40"/>
      <c r="H58" s="40"/>
      <c r="I58" s="134"/>
      <c r="J58" s="40"/>
      <c r="K58" s="40"/>
      <c r="L58" s="44"/>
    </row>
    <row r="59" s="1" customFormat="1" ht="22.8" customHeight="1">
      <c r="B59" s="39"/>
      <c r="C59" s="171" t="s">
        <v>78</v>
      </c>
      <c r="D59" s="40"/>
      <c r="E59" s="40"/>
      <c r="F59" s="40"/>
      <c r="G59" s="40"/>
      <c r="H59" s="40"/>
      <c r="I59" s="134"/>
      <c r="J59" s="102">
        <f>J88</f>
        <v>0</v>
      </c>
      <c r="K59" s="40"/>
      <c r="L59" s="44"/>
      <c r="AU59" s="17" t="s">
        <v>100</v>
      </c>
    </row>
    <row r="60" s="8" customFormat="1" ht="24.96" customHeight="1">
      <c r="B60" s="172"/>
      <c r="C60" s="173"/>
      <c r="D60" s="174" t="s">
        <v>153</v>
      </c>
      <c r="E60" s="175"/>
      <c r="F60" s="175"/>
      <c r="G60" s="175"/>
      <c r="H60" s="175"/>
      <c r="I60" s="176"/>
      <c r="J60" s="177">
        <f>J89</f>
        <v>0</v>
      </c>
      <c r="K60" s="173"/>
      <c r="L60" s="178"/>
    </row>
    <row r="61" s="9" customFormat="1" ht="19.92" customHeight="1">
      <c r="B61" s="179"/>
      <c r="C61" s="180"/>
      <c r="D61" s="181" t="s">
        <v>157</v>
      </c>
      <c r="E61" s="182"/>
      <c r="F61" s="182"/>
      <c r="G61" s="182"/>
      <c r="H61" s="182"/>
      <c r="I61" s="183"/>
      <c r="J61" s="184">
        <f>J90</f>
        <v>0</v>
      </c>
      <c r="K61" s="180"/>
      <c r="L61" s="185"/>
    </row>
    <row r="62" s="8" customFormat="1" ht="24.96" customHeight="1">
      <c r="B62" s="172"/>
      <c r="C62" s="173"/>
      <c r="D62" s="174" t="s">
        <v>159</v>
      </c>
      <c r="E62" s="175"/>
      <c r="F62" s="175"/>
      <c r="G62" s="175"/>
      <c r="H62" s="175"/>
      <c r="I62" s="176"/>
      <c r="J62" s="177">
        <f>J100</f>
        <v>0</v>
      </c>
      <c r="K62" s="173"/>
      <c r="L62" s="178"/>
    </row>
    <row r="63" s="9" customFormat="1" ht="19.92" customHeight="1">
      <c r="B63" s="179"/>
      <c r="C63" s="180"/>
      <c r="D63" s="181" t="s">
        <v>723</v>
      </c>
      <c r="E63" s="182"/>
      <c r="F63" s="182"/>
      <c r="G63" s="182"/>
      <c r="H63" s="182"/>
      <c r="I63" s="183"/>
      <c r="J63" s="184">
        <f>J101</f>
        <v>0</v>
      </c>
      <c r="K63" s="180"/>
      <c r="L63" s="185"/>
    </row>
    <row r="64" s="9" customFormat="1" ht="19.92" customHeight="1">
      <c r="B64" s="179"/>
      <c r="C64" s="180"/>
      <c r="D64" s="181" t="s">
        <v>724</v>
      </c>
      <c r="E64" s="182"/>
      <c r="F64" s="182"/>
      <c r="G64" s="182"/>
      <c r="H64" s="182"/>
      <c r="I64" s="183"/>
      <c r="J64" s="184">
        <f>J112</f>
        <v>0</v>
      </c>
      <c r="K64" s="180"/>
      <c r="L64" s="185"/>
    </row>
    <row r="65" s="9" customFormat="1" ht="19.92" customHeight="1">
      <c r="B65" s="179"/>
      <c r="C65" s="180"/>
      <c r="D65" s="181" t="s">
        <v>725</v>
      </c>
      <c r="E65" s="182"/>
      <c r="F65" s="182"/>
      <c r="G65" s="182"/>
      <c r="H65" s="182"/>
      <c r="I65" s="183"/>
      <c r="J65" s="184">
        <f>J137</f>
        <v>0</v>
      </c>
      <c r="K65" s="180"/>
      <c r="L65" s="185"/>
    </row>
    <row r="66" s="9" customFormat="1" ht="19.92" customHeight="1">
      <c r="B66" s="179"/>
      <c r="C66" s="180"/>
      <c r="D66" s="181" t="s">
        <v>726</v>
      </c>
      <c r="E66" s="182"/>
      <c r="F66" s="182"/>
      <c r="G66" s="182"/>
      <c r="H66" s="182"/>
      <c r="I66" s="183"/>
      <c r="J66" s="184">
        <f>J199</f>
        <v>0</v>
      </c>
      <c r="K66" s="180"/>
      <c r="L66" s="185"/>
    </row>
    <row r="67" s="9" customFormat="1" ht="19.92" customHeight="1">
      <c r="B67" s="179"/>
      <c r="C67" s="180"/>
      <c r="D67" s="181" t="s">
        <v>727</v>
      </c>
      <c r="E67" s="182"/>
      <c r="F67" s="182"/>
      <c r="G67" s="182"/>
      <c r="H67" s="182"/>
      <c r="I67" s="183"/>
      <c r="J67" s="184">
        <f>J245</f>
        <v>0</v>
      </c>
      <c r="K67" s="180"/>
      <c r="L67" s="185"/>
    </row>
    <row r="68" s="8" customFormat="1" ht="24.96" customHeight="1">
      <c r="B68" s="172"/>
      <c r="C68" s="173"/>
      <c r="D68" s="174" t="s">
        <v>169</v>
      </c>
      <c r="E68" s="175"/>
      <c r="F68" s="175"/>
      <c r="G68" s="175"/>
      <c r="H68" s="175"/>
      <c r="I68" s="176"/>
      <c r="J68" s="177">
        <f>J252</f>
        <v>0</v>
      </c>
      <c r="K68" s="173"/>
      <c r="L68" s="178"/>
    </row>
    <row r="69" s="1" customFormat="1" ht="21.84" customHeight="1">
      <c r="B69" s="39"/>
      <c r="C69" s="40"/>
      <c r="D69" s="40"/>
      <c r="E69" s="40"/>
      <c r="F69" s="40"/>
      <c r="G69" s="40"/>
      <c r="H69" s="40"/>
      <c r="I69" s="134"/>
      <c r="J69" s="40"/>
      <c r="K69" s="40"/>
      <c r="L69" s="44"/>
    </row>
    <row r="70" s="1" customFormat="1" ht="6.96" customHeight="1">
      <c r="B70" s="59"/>
      <c r="C70" s="60"/>
      <c r="D70" s="60"/>
      <c r="E70" s="60"/>
      <c r="F70" s="60"/>
      <c r="G70" s="60"/>
      <c r="H70" s="60"/>
      <c r="I70" s="163"/>
      <c r="J70" s="60"/>
      <c r="K70" s="60"/>
      <c r="L70" s="44"/>
    </row>
    <row r="74" s="1" customFormat="1" ht="6.96" customHeight="1">
      <c r="B74" s="61"/>
      <c r="C74" s="62"/>
      <c r="D74" s="62"/>
      <c r="E74" s="62"/>
      <c r="F74" s="62"/>
      <c r="G74" s="62"/>
      <c r="H74" s="62"/>
      <c r="I74" s="166"/>
      <c r="J74" s="62"/>
      <c r="K74" s="62"/>
      <c r="L74" s="44"/>
    </row>
    <row r="75" s="1" customFormat="1" ht="24.96" customHeight="1">
      <c r="B75" s="39"/>
      <c r="C75" s="23" t="s">
        <v>105</v>
      </c>
      <c r="D75" s="40"/>
      <c r="E75" s="40"/>
      <c r="F75" s="40"/>
      <c r="G75" s="40"/>
      <c r="H75" s="40"/>
      <c r="I75" s="134"/>
      <c r="J75" s="40"/>
      <c r="K75" s="40"/>
      <c r="L75" s="44"/>
    </row>
    <row r="76" s="1" customFormat="1" ht="6.96" customHeight="1">
      <c r="B76" s="39"/>
      <c r="C76" s="40"/>
      <c r="D76" s="40"/>
      <c r="E76" s="40"/>
      <c r="F76" s="40"/>
      <c r="G76" s="40"/>
      <c r="H76" s="40"/>
      <c r="I76" s="134"/>
      <c r="J76" s="40"/>
      <c r="K76" s="40"/>
      <c r="L76" s="44"/>
    </row>
    <row r="77" s="1" customFormat="1" ht="12" customHeight="1">
      <c r="B77" s="39"/>
      <c r="C77" s="32" t="s">
        <v>16</v>
      </c>
      <c r="D77" s="40"/>
      <c r="E77" s="40"/>
      <c r="F77" s="40"/>
      <c r="G77" s="40"/>
      <c r="H77" s="40"/>
      <c r="I77" s="134"/>
      <c r="J77" s="40"/>
      <c r="K77" s="40"/>
      <c r="L77" s="44"/>
    </row>
    <row r="78" s="1" customFormat="1" ht="16.5" customHeight="1">
      <c r="B78" s="39"/>
      <c r="C78" s="40"/>
      <c r="D78" s="40"/>
      <c r="E78" s="231" t="str">
        <f>E7</f>
        <v>Oprava sociálního zařízení v MŠ B.Dvorského 2</v>
      </c>
      <c r="F78" s="32"/>
      <c r="G78" s="32"/>
      <c r="H78" s="32"/>
      <c r="I78" s="134"/>
      <c r="J78" s="40"/>
      <c r="K78" s="40"/>
      <c r="L78" s="44"/>
    </row>
    <row r="79" s="1" customFormat="1" ht="12" customHeight="1">
      <c r="B79" s="39"/>
      <c r="C79" s="32" t="s">
        <v>151</v>
      </c>
      <c r="D79" s="40"/>
      <c r="E79" s="40"/>
      <c r="F79" s="40"/>
      <c r="G79" s="40"/>
      <c r="H79" s="40"/>
      <c r="I79" s="134"/>
      <c r="J79" s="40"/>
      <c r="K79" s="40"/>
      <c r="L79" s="44"/>
    </row>
    <row r="80" s="1" customFormat="1" ht="16.5" customHeight="1">
      <c r="B80" s="39"/>
      <c r="C80" s="40"/>
      <c r="D80" s="40"/>
      <c r="E80" s="69" t="str">
        <f>E9</f>
        <v xml:space="preserve">D.1.4.1 - Zdravotechnické instalace </v>
      </c>
      <c r="F80" s="40"/>
      <c r="G80" s="40"/>
      <c r="H80" s="40"/>
      <c r="I80" s="134"/>
      <c r="J80" s="40"/>
      <c r="K80" s="40"/>
      <c r="L80" s="44"/>
    </row>
    <row r="81" s="1" customFormat="1" ht="6.96" customHeight="1">
      <c r="B81" s="39"/>
      <c r="C81" s="40"/>
      <c r="D81" s="40"/>
      <c r="E81" s="40"/>
      <c r="F81" s="40"/>
      <c r="G81" s="40"/>
      <c r="H81" s="40"/>
      <c r="I81" s="134"/>
      <c r="J81" s="40"/>
      <c r="K81" s="40"/>
      <c r="L81" s="44"/>
    </row>
    <row r="82" s="1" customFormat="1" ht="12" customHeight="1">
      <c r="B82" s="39"/>
      <c r="C82" s="32" t="s">
        <v>22</v>
      </c>
      <c r="D82" s="40"/>
      <c r="E82" s="40"/>
      <c r="F82" s="27" t="str">
        <f>F12</f>
        <v xml:space="preserve">Ostrava </v>
      </c>
      <c r="G82" s="40"/>
      <c r="H82" s="40"/>
      <c r="I82" s="137" t="s">
        <v>24</v>
      </c>
      <c r="J82" s="72" t="str">
        <f>IF(J12="","",J12)</f>
        <v>3. 4. 2019</v>
      </c>
      <c r="K82" s="40"/>
      <c r="L82" s="44"/>
    </row>
    <row r="83" s="1" customFormat="1" ht="6.96" customHeight="1">
      <c r="B83" s="39"/>
      <c r="C83" s="40"/>
      <c r="D83" s="40"/>
      <c r="E83" s="40"/>
      <c r="F83" s="40"/>
      <c r="G83" s="40"/>
      <c r="H83" s="40"/>
      <c r="I83" s="134"/>
      <c r="J83" s="40"/>
      <c r="K83" s="40"/>
      <c r="L83" s="44"/>
    </row>
    <row r="84" s="1" customFormat="1" ht="15.15" customHeight="1">
      <c r="B84" s="39"/>
      <c r="C84" s="32" t="s">
        <v>30</v>
      </c>
      <c r="D84" s="40"/>
      <c r="E84" s="40"/>
      <c r="F84" s="27" t="str">
        <f>E15</f>
        <v xml:space="preserve"> </v>
      </c>
      <c r="G84" s="40"/>
      <c r="H84" s="40"/>
      <c r="I84" s="137" t="s">
        <v>36</v>
      </c>
      <c r="J84" s="37" t="str">
        <f>E21</f>
        <v xml:space="preserve">Lenka Jerakasová </v>
      </c>
      <c r="K84" s="40"/>
      <c r="L84" s="44"/>
    </row>
    <row r="85" s="1" customFormat="1" ht="15.15" customHeight="1">
      <c r="B85" s="39"/>
      <c r="C85" s="32" t="s">
        <v>34</v>
      </c>
      <c r="D85" s="40"/>
      <c r="E85" s="40"/>
      <c r="F85" s="27" t="str">
        <f>IF(E18="","",E18)</f>
        <v>Vyplň údaj</v>
      </c>
      <c r="G85" s="40"/>
      <c r="H85" s="40"/>
      <c r="I85" s="137" t="s">
        <v>40</v>
      </c>
      <c r="J85" s="37" t="str">
        <f>E24</f>
        <v xml:space="preserve">Lenka Jerakasová </v>
      </c>
      <c r="K85" s="40"/>
      <c r="L85" s="44"/>
    </row>
    <row r="86" s="1" customFormat="1" ht="10.32" customHeight="1">
      <c r="B86" s="39"/>
      <c r="C86" s="40"/>
      <c r="D86" s="40"/>
      <c r="E86" s="40"/>
      <c r="F86" s="40"/>
      <c r="G86" s="40"/>
      <c r="H86" s="40"/>
      <c r="I86" s="134"/>
      <c r="J86" s="40"/>
      <c r="K86" s="40"/>
      <c r="L86" s="44"/>
    </row>
    <row r="87" s="10" customFormat="1" ht="29.28" customHeight="1">
      <c r="B87" s="186"/>
      <c r="C87" s="187" t="s">
        <v>106</v>
      </c>
      <c r="D87" s="188" t="s">
        <v>65</v>
      </c>
      <c r="E87" s="188" t="s">
        <v>61</v>
      </c>
      <c r="F87" s="188" t="s">
        <v>62</v>
      </c>
      <c r="G87" s="188" t="s">
        <v>107</v>
      </c>
      <c r="H87" s="188" t="s">
        <v>108</v>
      </c>
      <c r="I87" s="189" t="s">
        <v>109</v>
      </c>
      <c r="J87" s="188" t="s">
        <v>99</v>
      </c>
      <c r="K87" s="190" t="s">
        <v>110</v>
      </c>
      <c r="L87" s="191"/>
      <c r="M87" s="92" t="s">
        <v>32</v>
      </c>
      <c r="N87" s="93" t="s">
        <v>50</v>
      </c>
      <c r="O87" s="93" t="s">
        <v>111</v>
      </c>
      <c r="P87" s="93" t="s">
        <v>112</v>
      </c>
      <c r="Q87" s="93" t="s">
        <v>113</v>
      </c>
      <c r="R87" s="93" t="s">
        <v>114</v>
      </c>
      <c r="S87" s="93" t="s">
        <v>115</v>
      </c>
      <c r="T87" s="94" t="s">
        <v>116</v>
      </c>
    </row>
    <row r="88" s="1" customFormat="1" ht="22.8" customHeight="1">
      <c r="B88" s="39"/>
      <c r="C88" s="99" t="s">
        <v>117</v>
      </c>
      <c r="D88" s="40"/>
      <c r="E88" s="40"/>
      <c r="F88" s="40"/>
      <c r="G88" s="40"/>
      <c r="H88" s="40"/>
      <c r="I88" s="134"/>
      <c r="J88" s="192">
        <f>BK88</f>
        <v>0</v>
      </c>
      <c r="K88" s="40"/>
      <c r="L88" s="44"/>
      <c r="M88" s="95"/>
      <c r="N88" s="96"/>
      <c r="O88" s="96"/>
      <c r="P88" s="193">
        <f>P89+P100+P252</f>
        <v>0</v>
      </c>
      <c r="Q88" s="96"/>
      <c r="R88" s="193">
        <f>R89+R100+R252</f>
        <v>1.9039799999999996</v>
      </c>
      <c r="S88" s="96"/>
      <c r="T88" s="194">
        <f>T89+T100+T252</f>
        <v>4.1639800000000005</v>
      </c>
      <c r="AT88" s="17" t="s">
        <v>79</v>
      </c>
      <c r="AU88" s="17" t="s">
        <v>100</v>
      </c>
      <c r="BK88" s="195">
        <f>BK89+BK100+BK252</f>
        <v>0</v>
      </c>
    </row>
    <row r="89" s="11" customFormat="1" ht="25.92" customHeight="1">
      <c r="B89" s="196"/>
      <c r="C89" s="197"/>
      <c r="D89" s="198" t="s">
        <v>79</v>
      </c>
      <c r="E89" s="199" t="s">
        <v>170</v>
      </c>
      <c r="F89" s="199" t="s">
        <v>171</v>
      </c>
      <c r="G89" s="197"/>
      <c r="H89" s="197"/>
      <c r="I89" s="200"/>
      <c r="J89" s="201">
        <f>BK89</f>
        <v>0</v>
      </c>
      <c r="K89" s="197"/>
      <c r="L89" s="202"/>
      <c r="M89" s="203"/>
      <c r="N89" s="204"/>
      <c r="O89" s="204"/>
      <c r="P89" s="205">
        <f>P90</f>
        <v>0</v>
      </c>
      <c r="Q89" s="204"/>
      <c r="R89" s="205">
        <f>R90</f>
        <v>0</v>
      </c>
      <c r="S89" s="204"/>
      <c r="T89" s="206">
        <f>T90</f>
        <v>0</v>
      </c>
      <c r="AR89" s="207" t="s">
        <v>21</v>
      </c>
      <c r="AT89" s="208" t="s">
        <v>79</v>
      </c>
      <c r="AU89" s="208" t="s">
        <v>80</v>
      </c>
      <c r="AY89" s="207" t="s">
        <v>121</v>
      </c>
      <c r="BK89" s="209">
        <f>BK90</f>
        <v>0</v>
      </c>
    </row>
    <row r="90" s="11" customFormat="1" ht="22.8" customHeight="1">
      <c r="B90" s="196"/>
      <c r="C90" s="197"/>
      <c r="D90" s="198" t="s">
        <v>79</v>
      </c>
      <c r="E90" s="210" t="s">
        <v>281</v>
      </c>
      <c r="F90" s="210" t="s">
        <v>282</v>
      </c>
      <c r="G90" s="197"/>
      <c r="H90" s="197"/>
      <c r="I90" s="200"/>
      <c r="J90" s="211">
        <f>BK90</f>
        <v>0</v>
      </c>
      <c r="K90" s="197"/>
      <c r="L90" s="202"/>
      <c r="M90" s="203"/>
      <c r="N90" s="204"/>
      <c r="O90" s="204"/>
      <c r="P90" s="205">
        <f>SUM(P91:P99)</f>
        <v>0</v>
      </c>
      <c r="Q90" s="204"/>
      <c r="R90" s="205">
        <f>SUM(R91:R99)</f>
        <v>0</v>
      </c>
      <c r="S90" s="204"/>
      <c r="T90" s="206">
        <f>SUM(T91:T99)</f>
        <v>0</v>
      </c>
      <c r="AR90" s="207" t="s">
        <v>21</v>
      </c>
      <c r="AT90" s="208" t="s">
        <v>79</v>
      </c>
      <c r="AU90" s="208" t="s">
        <v>21</v>
      </c>
      <c r="AY90" s="207" t="s">
        <v>121</v>
      </c>
      <c r="BK90" s="209">
        <f>SUM(BK91:BK99)</f>
        <v>0</v>
      </c>
    </row>
    <row r="91" s="1" customFormat="1" ht="24" customHeight="1">
      <c r="B91" s="39"/>
      <c r="C91" s="212" t="s">
        <v>21</v>
      </c>
      <c r="D91" s="212" t="s">
        <v>125</v>
      </c>
      <c r="E91" s="213" t="s">
        <v>728</v>
      </c>
      <c r="F91" s="214" t="s">
        <v>729</v>
      </c>
      <c r="G91" s="215" t="s">
        <v>286</v>
      </c>
      <c r="H91" s="216">
        <v>4.1639999999999997</v>
      </c>
      <c r="I91" s="217"/>
      <c r="J91" s="218">
        <f>ROUND(I91*H91,2)</f>
        <v>0</v>
      </c>
      <c r="K91" s="214" t="s">
        <v>129</v>
      </c>
      <c r="L91" s="44"/>
      <c r="M91" s="219" t="s">
        <v>32</v>
      </c>
      <c r="N91" s="220" t="s">
        <v>51</v>
      </c>
      <c r="O91" s="84"/>
      <c r="P91" s="221">
        <f>O91*H91</f>
        <v>0</v>
      </c>
      <c r="Q91" s="221">
        <v>0</v>
      </c>
      <c r="R91" s="221">
        <f>Q91*H91</f>
        <v>0</v>
      </c>
      <c r="S91" s="221">
        <v>0</v>
      </c>
      <c r="T91" s="222">
        <f>S91*H91</f>
        <v>0</v>
      </c>
      <c r="AR91" s="223" t="s">
        <v>124</v>
      </c>
      <c r="AT91" s="223" t="s">
        <v>125</v>
      </c>
      <c r="AU91" s="223" t="s">
        <v>89</v>
      </c>
      <c r="AY91" s="17" t="s">
        <v>121</v>
      </c>
      <c r="BE91" s="224">
        <f>IF(N91="základní",J91,0)</f>
        <v>0</v>
      </c>
      <c r="BF91" s="224">
        <f>IF(N91="snížená",J91,0)</f>
        <v>0</v>
      </c>
      <c r="BG91" s="224">
        <f>IF(N91="zákl. přenesená",J91,0)</f>
        <v>0</v>
      </c>
      <c r="BH91" s="224">
        <f>IF(N91="sníž. přenesená",J91,0)</f>
        <v>0</v>
      </c>
      <c r="BI91" s="224">
        <f>IF(N91="nulová",J91,0)</f>
        <v>0</v>
      </c>
      <c r="BJ91" s="17" t="s">
        <v>21</v>
      </c>
      <c r="BK91" s="224">
        <f>ROUND(I91*H91,2)</f>
        <v>0</v>
      </c>
      <c r="BL91" s="17" t="s">
        <v>124</v>
      </c>
      <c r="BM91" s="223" t="s">
        <v>730</v>
      </c>
    </row>
    <row r="92" s="1" customFormat="1">
      <c r="B92" s="39"/>
      <c r="C92" s="40"/>
      <c r="D92" s="234" t="s">
        <v>192</v>
      </c>
      <c r="E92" s="40"/>
      <c r="F92" s="265" t="s">
        <v>731</v>
      </c>
      <c r="G92" s="40"/>
      <c r="H92" s="40"/>
      <c r="I92" s="134"/>
      <c r="J92" s="40"/>
      <c r="K92" s="40"/>
      <c r="L92" s="44"/>
      <c r="M92" s="266"/>
      <c r="N92" s="84"/>
      <c r="O92" s="84"/>
      <c r="P92" s="84"/>
      <c r="Q92" s="84"/>
      <c r="R92" s="84"/>
      <c r="S92" s="84"/>
      <c r="T92" s="85"/>
      <c r="AT92" s="17" t="s">
        <v>192</v>
      </c>
      <c r="AU92" s="17" t="s">
        <v>89</v>
      </c>
    </row>
    <row r="93" s="1" customFormat="1" ht="16.5" customHeight="1">
      <c r="B93" s="39"/>
      <c r="C93" s="212" t="s">
        <v>89</v>
      </c>
      <c r="D93" s="212" t="s">
        <v>125</v>
      </c>
      <c r="E93" s="213" t="s">
        <v>289</v>
      </c>
      <c r="F93" s="214" t="s">
        <v>290</v>
      </c>
      <c r="G93" s="215" t="s">
        <v>286</v>
      </c>
      <c r="H93" s="216">
        <v>4.1639999999999997</v>
      </c>
      <c r="I93" s="217"/>
      <c r="J93" s="218">
        <f>ROUND(I93*H93,2)</f>
        <v>0</v>
      </c>
      <c r="K93" s="214" t="s">
        <v>129</v>
      </c>
      <c r="L93" s="44"/>
      <c r="M93" s="219" t="s">
        <v>32</v>
      </c>
      <c r="N93" s="220" t="s">
        <v>51</v>
      </c>
      <c r="O93" s="84"/>
      <c r="P93" s="221">
        <f>O93*H93</f>
        <v>0</v>
      </c>
      <c r="Q93" s="221">
        <v>0</v>
      </c>
      <c r="R93" s="221">
        <f>Q93*H93</f>
        <v>0</v>
      </c>
      <c r="S93" s="221">
        <v>0</v>
      </c>
      <c r="T93" s="222">
        <f>S93*H93</f>
        <v>0</v>
      </c>
      <c r="AR93" s="223" t="s">
        <v>124</v>
      </c>
      <c r="AT93" s="223" t="s">
        <v>125</v>
      </c>
      <c r="AU93" s="223" t="s">
        <v>89</v>
      </c>
      <c r="AY93" s="17" t="s">
        <v>121</v>
      </c>
      <c r="BE93" s="224">
        <f>IF(N93="základní",J93,0)</f>
        <v>0</v>
      </c>
      <c r="BF93" s="224">
        <f>IF(N93="snížená",J93,0)</f>
        <v>0</v>
      </c>
      <c r="BG93" s="224">
        <f>IF(N93="zákl. přenesená",J93,0)</f>
        <v>0</v>
      </c>
      <c r="BH93" s="224">
        <f>IF(N93="sníž. přenesená",J93,0)</f>
        <v>0</v>
      </c>
      <c r="BI93" s="224">
        <f>IF(N93="nulová",J93,0)</f>
        <v>0</v>
      </c>
      <c r="BJ93" s="17" t="s">
        <v>21</v>
      </c>
      <c r="BK93" s="224">
        <f>ROUND(I93*H93,2)</f>
        <v>0</v>
      </c>
      <c r="BL93" s="17" t="s">
        <v>124</v>
      </c>
      <c r="BM93" s="223" t="s">
        <v>732</v>
      </c>
    </row>
    <row r="94" s="1" customFormat="1">
      <c r="B94" s="39"/>
      <c r="C94" s="40"/>
      <c r="D94" s="234" t="s">
        <v>192</v>
      </c>
      <c r="E94" s="40"/>
      <c r="F94" s="265" t="s">
        <v>292</v>
      </c>
      <c r="G94" s="40"/>
      <c r="H94" s="40"/>
      <c r="I94" s="134"/>
      <c r="J94" s="40"/>
      <c r="K94" s="40"/>
      <c r="L94" s="44"/>
      <c r="M94" s="266"/>
      <c r="N94" s="84"/>
      <c r="O94" s="84"/>
      <c r="P94" s="84"/>
      <c r="Q94" s="84"/>
      <c r="R94" s="84"/>
      <c r="S94" s="84"/>
      <c r="T94" s="85"/>
      <c r="AT94" s="17" t="s">
        <v>192</v>
      </c>
      <c r="AU94" s="17" t="s">
        <v>89</v>
      </c>
    </row>
    <row r="95" s="1" customFormat="1" ht="24" customHeight="1">
      <c r="B95" s="39"/>
      <c r="C95" s="212" t="s">
        <v>147</v>
      </c>
      <c r="D95" s="212" t="s">
        <v>125</v>
      </c>
      <c r="E95" s="213" t="s">
        <v>294</v>
      </c>
      <c r="F95" s="214" t="s">
        <v>295</v>
      </c>
      <c r="G95" s="215" t="s">
        <v>286</v>
      </c>
      <c r="H95" s="216">
        <v>79.116</v>
      </c>
      <c r="I95" s="217"/>
      <c r="J95" s="218">
        <f>ROUND(I95*H95,2)</f>
        <v>0</v>
      </c>
      <c r="K95" s="214" t="s">
        <v>129</v>
      </c>
      <c r="L95" s="44"/>
      <c r="M95" s="219" t="s">
        <v>32</v>
      </c>
      <c r="N95" s="220" t="s">
        <v>51</v>
      </c>
      <c r="O95" s="84"/>
      <c r="P95" s="221">
        <f>O95*H95</f>
        <v>0</v>
      </c>
      <c r="Q95" s="221">
        <v>0</v>
      </c>
      <c r="R95" s="221">
        <f>Q95*H95</f>
        <v>0</v>
      </c>
      <c r="S95" s="221">
        <v>0</v>
      </c>
      <c r="T95" s="222">
        <f>S95*H95</f>
        <v>0</v>
      </c>
      <c r="AR95" s="223" t="s">
        <v>124</v>
      </c>
      <c r="AT95" s="223" t="s">
        <v>125</v>
      </c>
      <c r="AU95" s="223" t="s">
        <v>89</v>
      </c>
      <c r="AY95" s="17" t="s">
        <v>121</v>
      </c>
      <c r="BE95" s="224">
        <f>IF(N95="základní",J95,0)</f>
        <v>0</v>
      </c>
      <c r="BF95" s="224">
        <f>IF(N95="snížená",J95,0)</f>
        <v>0</v>
      </c>
      <c r="BG95" s="224">
        <f>IF(N95="zákl. přenesená",J95,0)</f>
        <v>0</v>
      </c>
      <c r="BH95" s="224">
        <f>IF(N95="sníž. přenesená",J95,0)</f>
        <v>0</v>
      </c>
      <c r="BI95" s="224">
        <f>IF(N95="nulová",J95,0)</f>
        <v>0</v>
      </c>
      <c r="BJ95" s="17" t="s">
        <v>21</v>
      </c>
      <c r="BK95" s="224">
        <f>ROUND(I95*H95,2)</f>
        <v>0</v>
      </c>
      <c r="BL95" s="17" t="s">
        <v>124</v>
      </c>
      <c r="BM95" s="223" t="s">
        <v>733</v>
      </c>
    </row>
    <row r="96" s="1" customFormat="1">
      <c r="B96" s="39"/>
      <c r="C96" s="40"/>
      <c r="D96" s="234" t="s">
        <v>192</v>
      </c>
      <c r="E96" s="40"/>
      <c r="F96" s="265" t="s">
        <v>292</v>
      </c>
      <c r="G96" s="40"/>
      <c r="H96" s="40"/>
      <c r="I96" s="134"/>
      <c r="J96" s="40"/>
      <c r="K96" s="40"/>
      <c r="L96" s="44"/>
      <c r="M96" s="266"/>
      <c r="N96" s="84"/>
      <c r="O96" s="84"/>
      <c r="P96" s="84"/>
      <c r="Q96" s="84"/>
      <c r="R96" s="84"/>
      <c r="S96" s="84"/>
      <c r="T96" s="85"/>
      <c r="AT96" s="17" t="s">
        <v>192</v>
      </c>
      <c r="AU96" s="17" t="s">
        <v>89</v>
      </c>
    </row>
    <row r="97" s="13" customFormat="1">
      <c r="B97" s="243"/>
      <c r="C97" s="244"/>
      <c r="D97" s="234" t="s">
        <v>177</v>
      </c>
      <c r="E97" s="244"/>
      <c r="F97" s="246" t="s">
        <v>734</v>
      </c>
      <c r="G97" s="244"/>
      <c r="H97" s="247">
        <v>79.116</v>
      </c>
      <c r="I97" s="248"/>
      <c r="J97" s="244"/>
      <c r="K97" s="244"/>
      <c r="L97" s="249"/>
      <c r="M97" s="250"/>
      <c r="N97" s="251"/>
      <c r="O97" s="251"/>
      <c r="P97" s="251"/>
      <c r="Q97" s="251"/>
      <c r="R97" s="251"/>
      <c r="S97" s="251"/>
      <c r="T97" s="252"/>
      <c r="AT97" s="253" t="s">
        <v>177</v>
      </c>
      <c r="AU97" s="253" t="s">
        <v>89</v>
      </c>
      <c r="AV97" s="13" t="s">
        <v>89</v>
      </c>
      <c r="AW97" s="13" t="s">
        <v>4</v>
      </c>
      <c r="AX97" s="13" t="s">
        <v>21</v>
      </c>
      <c r="AY97" s="253" t="s">
        <v>121</v>
      </c>
    </row>
    <row r="98" s="1" customFormat="1" ht="16.5" customHeight="1">
      <c r="B98" s="39"/>
      <c r="C98" s="212" t="s">
        <v>124</v>
      </c>
      <c r="D98" s="212" t="s">
        <v>125</v>
      </c>
      <c r="E98" s="213" t="s">
        <v>299</v>
      </c>
      <c r="F98" s="214" t="s">
        <v>300</v>
      </c>
      <c r="G98" s="215" t="s">
        <v>286</v>
      </c>
      <c r="H98" s="216">
        <v>4.1639999999999997</v>
      </c>
      <c r="I98" s="217"/>
      <c r="J98" s="218">
        <f>ROUND(I98*H98,2)</f>
        <v>0</v>
      </c>
      <c r="K98" s="214" t="s">
        <v>129</v>
      </c>
      <c r="L98" s="44"/>
      <c r="M98" s="219" t="s">
        <v>32</v>
      </c>
      <c r="N98" s="220" t="s">
        <v>51</v>
      </c>
      <c r="O98" s="84"/>
      <c r="P98" s="221">
        <f>O98*H98</f>
        <v>0</v>
      </c>
      <c r="Q98" s="221">
        <v>0</v>
      </c>
      <c r="R98" s="221">
        <f>Q98*H98</f>
        <v>0</v>
      </c>
      <c r="S98" s="221">
        <v>0</v>
      </c>
      <c r="T98" s="222">
        <f>S98*H98</f>
        <v>0</v>
      </c>
      <c r="AR98" s="223" t="s">
        <v>124</v>
      </c>
      <c r="AT98" s="223" t="s">
        <v>125</v>
      </c>
      <c r="AU98" s="223" t="s">
        <v>89</v>
      </c>
      <c r="AY98" s="17" t="s">
        <v>121</v>
      </c>
      <c r="BE98" s="224">
        <f>IF(N98="základní",J98,0)</f>
        <v>0</v>
      </c>
      <c r="BF98" s="224">
        <f>IF(N98="snížená",J98,0)</f>
        <v>0</v>
      </c>
      <c r="BG98" s="224">
        <f>IF(N98="zákl. přenesená",J98,0)</f>
        <v>0</v>
      </c>
      <c r="BH98" s="224">
        <f>IF(N98="sníž. přenesená",J98,0)</f>
        <v>0</v>
      </c>
      <c r="BI98" s="224">
        <f>IF(N98="nulová",J98,0)</f>
        <v>0</v>
      </c>
      <c r="BJ98" s="17" t="s">
        <v>21</v>
      </c>
      <c r="BK98" s="224">
        <f>ROUND(I98*H98,2)</f>
        <v>0</v>
      </c>
      <c r="BL98" s="17" t="s">
        <v>124</v>
      </c>
      <c r="BM98" s="223" t="s">
        <v>735</v>
      </c>
    </row>
    <row r="99" s="1" customFormat="1">
      <c r="B99" s="39"/>
      <c r="C99" s="40"/>
      <c r="D99" s="234" t="s">
        <v>192</v>
      </c>
      <c r="E99" s="40"/>
      <c r="F99" s="265" t="s">
        <v>302</v>
      </c>
      <c r="G99" s="40"/>
      <c r="H99" s="40"/>
      <c r="I99" s="134"/>
      <c r="J99" s="40"/>
      <c r="K99" s="40"/>
      <c r="L99" s="44"/>
      <c r="M99" s="266"/>
      <c r="N99" s="84"/>
      <c r="O99" s="84"/>
      <c r="P99" s="84"/>
      <c r="Q99" s="84"/>
      <c r="R99" s="84"/>
      <c r="S99" s="84"/>
      <c r="T99" s="85"/>
      <c r="AT99" s="17" t="s">
        <v>192</v>
      </c>
      <c r="AU99" s="17" t="s">
        <v>89</v>
      </c>
    </row>
    <row r="100" s="11" customFormat="1" ht="25.92" customHeight="1">
      <c r="B100" s="196"/>
      <c r="C100" s="197"/>
      <c r="D100" s="198" t="s">
        <v>79</v>
      </c>
      <c r="E100" s="199" t="s">
        <v>310</v>
      </c>
      <c r="F100" s="199" t="s">
        <v>311</v>
      </c>
      <c r="G100" s="197"/>
      <c r="H100" s="197"/>
      <c r="I100" s="200"/>
      <c r="J100" s="201">
        <f>BK100</f>
        <v>0</v>
      </c>
      <c r="K100" s="197"/>
      <c r="L100" s="202"/>
      <c r="M100" s="203"/>
      <c r="N100" s="204"/>
      <c r="O100" s="204"/>
      <c r="P100" s="205">
        <f>P101+P112+P137+P199+P245</f>
        <v>0</v>
      </c>
      <c r="Q100" s="204"/>
      <c r="R100" s="205">
        <f>R101+R112+R137+R199+R245</f>
        <v>1.9039799999999996</v>
      </c>
      <c r="S100" s="204"/>
      <c r="T100" s="206">
        <f>T101+T112+T137+T199+T245</f>
        <v>4.1639800000000005</v>
      </c>
      <c r="AR100" s="207" t="s">
        <v>89</v>
      </c>
      <c r="AT100" s="208" t="s">
        <v>79</v>
      </c>
      <c r="AU100" s="208" t="s">
        <v>80</v>
      </c>
      <c r="AY100" s="207" t="s">
        <v>121</v>
      </c>
      <c r="BK100" s="209">
        <f>BK101+BK112+BK137+BK199+BK245</f>
        <v>0</v>
      </c>
    </row>
    <row r="101" s="11" customFormat="1" ht="22.8" customHeight="1">
      <c r="B101" s="196"/>
      <c r="C101" s="197"/>
      <c r="D101" s="198" t="s">
        <v>79</v>
      </c>
      <c r="E101" s="210" t="s">
        <v>736</v>
      </c>
      <c r="F101" s="210" t="s">
        <v>737</v>
      </c>
      <c r="G101" s="197"/>
      <c r="H101" s="197"/>
      <c r="I101" s="200"/>
      <c r="J101" s="211">
        <f>BK101</f>
        <v>0</v>
      </c>
      <c r="K101" s="197"/>
      <c r="L101" s="202"/>
      <c r="M101" s="203"/>
      <c r="N101" s="204"/>
      <c r="O101" s="204"/>
      <c r="P101" s="205">
        <f>SUM(P102:P111)</f>
        <v>0</v>
      </c>
      <c r="Q101" s="204"/>
      <c r="R101" s="205">
        <f>SUM(R102:R111)</f>
        <v>0.054799999999999995</v>
      </c>
      <c r="S101" s="204"/>
      <c r="T101" s="206">
        <f>SUM(T102:T111)</f>
        <v>0</v>
      </c>
      <c r="AR101" s="207" t="s">
        <v>89</v>
      </c>
      <c r="AT101" s="208" t="s">
        <v>79</v>
      </c>
      <c r="AU101" s="208" t="s">
        <v>21</v>
      </c>
      <c r="AY101" s="207" t="s">
        <v>121</v>
      </c>
      <c r="BK101" s="209">
        <f>SUM(BK102:BK111)</f>
        <v>0</v>
      </c>
    </row>
    <row r="102" s="1" customFormat="1" ht="36" customHeight="1">
      <c r="B102" s="39"/>
      <c r="C102" s="212" t="s">
        <v>120</v>
      </c>
      <c r="D102" s="212" t="s">
        <v>125</v>
      </c>
      <c r="E102" s="213" t="s">
        <v>738</v>
      </c>
      <c r="F102" s="214" t="s">
        <v>739</v>
      </c>
      <c r="G102" s="215" t="s">
        <v>367</v>
      </c>
      <c r="H102" s="216">
        <v>60</v>
      </c>
      <c r="I102" s="217"/>
      <c r="J102" s="218">
        <f>ROUND(I102*H102,2)</f>
        <v>0</v>
      </c>
      <c r="K102" s="214" t="s">
        <v>129</v>
      </c>
      <c r="L102" s="44"/>
      <c r="M102" s="219" t="s">
        <v>32</v>
      </c>
      <c r="N102" s="220" t="s">
        <v>51</v>
      </c>
      <c r="O102" s="84"/>
      <c r="P102" s="221">
        <f>O102*H102</f>
        <v>0</v>
      </c>
      <c r="Q102" s="221">
        <v>0.00019000000000000001</v>
      </c>
      <c r="R102" s="221">
        <f>Q102*H102</f>
        <v>0.0114</v>
      </c>
      <c r="S102" s="221">
        <v>0</v>
      </c>
      <c r="T102" s="222">
        <f>S102*H102</f>
        <v>0</v>
      </c>
      <c r="AR102" s="223" t="s">
        <v>259</v>
      </c>
      <c r="AT102" s="223" t="s">
        <v>125</v>
      </c>
      <c r="AU102" s="223" t="s">
        <v>89</v>
      </c>
      <c r="AY102" s="17" t="s">
        <v>121</v>
      </c>
      <c r="BE102" s="224">
        <f>IF(N102="základní",J102,0)</f>
        <v>0</v>
      </c>
      <c r="BF102" s="224">
        <f>IF(N102="snížená",J102,0)</f>
        <v>0</v>
      </c>
      <c r="BG102" s="224">
        <f>IF(N102="zákl. přenesená",J102,0)</f>
        <v>0</v>
      </c>
      <c r="BH102" s="224">
        <f>IF(N102="sníž. přenesená",J102,0)</f>
        <v>0</v>
      </c>
      <c r="BI102" s="224">
        <f>IF(N102="nulová",J102,0)</f>
        <v>0</v>
      </c>
      <c r="BJ102" s="17" t="s">
        <v>21</v>
      </c>
      <c r="BK102" s="224">
        <f>ROUND(I102*H102,2)</f>
        <v>0</v>
      </c>
      <c r="BL102" s="17" t="s">
        <v>259</v>
      </c>
      <c r="BM102" s="223" t="s">
        <v>740</v>
      </c>
    </row>
    <row r="103" s="1" customFormat="1">
      <c r="B103" s="39"/>
      <c r="C103" s="40"/>
      <c r="D103" s="234" t="s">
        <v>192</v>
      </c>
      <c r="E103" s="40"/>
      <c r="F103" s="265" t="s">
        <v>741</v>
      </c>
      <c r="G103" s="40"/>
      <c r="H103" s="40"/>
      <c r="I103" s="134"/>
      <c r="J103" s="40"/>
      <c r="K103" s="40"/>
      <c r="L103" s="44"/>
      <c r="M103" s="266"/>
      <c r="N103" s="84"/>
      <c r="O103" s="84"/>
      <c r="P103" s="84"/>
      <c r="Q103" s="84"/>
      <c r="R103" s="84"/>
      <c r="S103" s="84"/>
      <c r="T103" s="85"/>
      <c r="AT103" s="17" t="s">
        <v>192</v>
      </c>
      <c r="AU103" s="17" t="s">
        <v>89</v>
      </c>
    </row>
    <row r="104" s="1" customFormat="1" ht="16.5" customHeight="1">
      <c r="B104" s="39"/>
      <c r="C104" s="267" t="s">
        <v>187</v>
      </c>
      <c r="D104" s="267" t="s">
        <v>231</v>
      </c>
      <c r="E104" s="268" t="s">
        <v>742</v>
      </c>
      <c r="F104" s="269" t="s">
        <v>743</v>
      </c>
      <c r="G104" s="270" t="s">
        <v>367</v>
      </c>
      <c r="H104" s="271">
        <v>6</v>
      </c>
      <c r="I104" s="272"/>
      <c r="J104" s="273">
        <f>ROUND(I104*H104,2)</f>
        <v>0</v>
      </c>
      <c r="K104" s="269" t="s">
        <v>129</v>
      </c>
      <c r="L104" s="274"/>
      <c r="M104" s="275" t="s">
        <v>32</v>
      </c>
      <c r="N104" s="276" t="s">
        <v>51</v>
      </c>
      <c r="O104" s="84"/>
      <c r="P104" s="221">
        <f>O104*H104</f>
        <v>0</v>
      </c>
      <c r="Q104" s="221">
        <v>0.00054000000000000001</v>
      </c>
      <c r="R104" s="221">
        <f>Q104*H104</f>
        <v>0.0032399999999999998</v>
      </c>
      <c r="S104" s="221">
        <v>0</v>
      </c>
      <c r="T104" s="222">
        <f>S104*H104</f>
        <v>0</v>
      </c>
      <c r="AR104" s="223" t="s">
        <v>355</v>
      </c>
      <c r="AT104" s="223" t="s">
        <v>231</v>
      </c>
      <c r="AU104" s="223" t="s">
        <v>89</v>
      </c>
      <c r="AY104" s="17" t="s">
        <v>121</v>
      </c>
      <c r="BE104" s="224">
        <f>IF(N104="základní",J104,0)</f>
        <v>0</v>
      </c>
      <c r="BF104" s="224">
        <f>IF(N104="snížená",J104,0)</f>
        <v>0</v>
      </c>
      <c r="BG104" s="224">
        <f>IF(N104="zákl. přenesená",J104,0)</f>
        <v>0</v>
      </c>
      <c r="BH104" s="224">
        <f>IF(N104="sníž. přenesená",J104,0)</f>
        <v>0</v>
      </c>
      <c r="BI104" s="224">
        <f>IF(N104="nulová",J104,0)</f>
        <v>0</v>
      </c>
      <c r="BJ104" s="17" t="s">
        <v>21</v>
      </c>
      <c r="BK104" s="224">
        <f>ROUND(I104*H104,2)</f>
        <v>0</v>
      </c>
      <c r="BL104" s="17" t="s">
        <v>259</v>
      </c>
      <c r="BM104" s="223" t="s">
        <v>744</v>
      </c>
    </row>
    <row r="105" s="1" customFormat="1" ht="16.5" customHeight="1">
      <c r="B105" s="39"/>
      <c r="C105" s="267" t="s">
        <v>206</v>
      </c>
      <c r="D105" s="267" t="s">
        <v>231</v>
      </c>
      <c r="E105" s="268" t="s">
        <v>745</v>
      </c>
      <c r="F105" s="269" t="s">
        <v>746</v>
      </c>
      <c r="G105" s="270" t="s">
        <v>367</v>
      </c>
      <c r="H105" s="271">
        <v>24</v>
      </c>
      <c r="I105" s="272"/>
      <c r="J105" s="273">
        <f>ROUND(I105*H105,2)</f>
        <v>0</v>
      </c>
      <c r="K105" s="269" t="s">
        <v>129</v>
      </c>
      <c r="L105" s="274"/>
      <c r="M105" s="275" t="s">
        <v>32</v>
      </c>
      <c r="N105" s="276" t="s">
        <v>51</v>
      </c>
      <c r="O105" s="84"/>
      <c r="P105" s="221">
        <f>O105*H105</f>
        <v>0</v>
      </c>
      <c r="Q105" s="221">
        <v>0.00059000000000000003</v>
      </c>
      <c r="R105" s="221">
        <f>Q105*H105</f>
        <v>0.014160000000000001</v>
      </c>
      <c r="S105" s="221">
        <v>0</v>
      </c>
      <c r="T105" s="222">
        <f>S105*H105</f>
        <v>0</v>
      </c>
      <c r="AR105" s="223" t="s">
        <v>355</v>
      </c>
      <c r="AT105" s="223" t="s">
        <v>231</v>
      </c>
      <c r="AU105" s="223" t="s">
        <v>89</v>
      </c>
      <c r="AY105" s="17" t="s">
        <v>121</v>
      </c>
      <c r="BE105" s="224">
        <f>IF(N105="základní",J105,0)</f>
        <v>0</v>
      </c>
      <c r="BF105" s="224">
        <f>IF(N105="snížená",J105,0)</f>
        <v>0</v>
      </c>
      <c r="BG105" s="224">
        <f>IF(N105="zákl. přenesená",J105,0)</f>
        <v>0</v>
      </c>
      <c r="BH105" s="224">
        <f>IF(N105="sníž. přenesená",J105,0)</f>
        <v>0</v>
      </c>
      <c r="BI105" s="224">
        <f>IF(N105="nulová",J105,0)</f>
        <v>0</v>
      </c>
      <c r="BJ105" s="17" t="s">
        <v>21</v>
      </c>
      <c r="BK105" s="224">
        <f>ROUND(I105*H105,2)</f>
        <v>0</v>
      </c>
      <c r="BL105" s="17" t="s">
        <v>259</v>
      </c>
      <c r="BM105" s="223" t="s">
        <v>747</v>
      </c>
    </row>
    <row r="106" s="1" customFormat="1" ht="16.5" customHeight="1">
      <c r="B106" s="39"/>
      <c r="C106" s="267" t="s">
        <v>216</v>
      </c>
      <c r="D106" s="267" t="s">
        <v>231</v>
      </c>
      <c r="E106" s="268" t="s">
        <v>748</v>
      </c>
      <c r="F106" s="269" t="s">
        <v>749</v>
      </c>
      <c r="G106" s="270" t="s">
        <v>367</v>
      </c>
      <c r="H106" s="271">
        <v>20</v>
      </c>
      <c r="I106" s="272"/>
      <c r="J106" s="273">
        <f>ROUND(I106*H106,2)</f>
        <v>0</v>
      </c>
      <c r="K106" s="269" t="s">
        <v>129</v>
      </c>
      <c r="L106" s="274"/>
      <c r="M106" s="275" t="s">
        <v>32</v>
      </c>
      <c r="N106" s="276" t="s">
        <v>51</v>
      </c>
      <c r="O106" s="84"/>
      <c r="P106" s="221">
        <f>O106*H106</f>
        <v>0</v>
      </c>
      <c r="Q106" s="221">
        <v>0.00064999999999999997</v>
      </c>
      <c r="R106" s="221">
        <f>Q106*H106</f>
        <v>0.012999999999999999</v>
      </c>
      <c r="S106" s="221">
        <v>0</v>
      </c>
      <c r="T106" s="222">
        <f>S106*H106</f>
        <v>0</v>
      </c>
      <c r="AR106" s="223" t="s">
        <v>355</v>
      </c>
      <c r="AT106" s="223" t="s">
        <v>231</v>
      </c>
      <c r="AU106" s="223" t="s">
        <v>89</v>
      </c>
      <c r="AY106" s="17" t="s">
        <v>121</v>
      </c>
      <c r="BE106" s="224">
        <f>IF(N106="základní",J106,0)</f>
        <v>0</v>
      </c>
      <c r="BF106" s="224">
        <f>IF(N106="snížená",J106,0)</f>
        <v>0</v>
      </c>
      <c r="BG106" s="224">
        <f>IF(N106="zákl. přenesená",J106,0)</f>
        <v>0</v>
      </c>
      <c r="BH106" s="224">
        <f>IF(N106="sníž. přenesená",J106,0)</f>
        <v>0</v>
      </c>
      <c r="BI106" s="224">
        <f>IF(N106="nulová",J106,0)</f>
        <v>0</v>
      </c>
      <c r="BJ106" s="17" t="s">
        <v>21</v>
      </c>
      <c r="BK106" s="224">
        <f>ROUND(I106*H106,2)</f>
        <v>0</v>
      </c>
      <c r="BL106" s="17" t="s">
        <v>259</v>
      </c>
      <c r="BM106" s="223" t="s">
        <v>750</v>
      </c>
    </row>
    <row r="107" s="1" customFormat="1" ht="16.5" customHeight="1">
      <c r="B107" s="39"/>
      <c r="C107" s="267" t="s">
        <v>224</v>
      </c>
      <c r="D107" s="267" t="s">
        <v>231</v>
      </c>
      <c r="E107" s="268" t="s">
        <v>751</v>
      </c>
      <c r="F107" s="269" t="s">
        <v>752</v>
      </c>
      <c r="G107" s="270" t="s">
        <v>367</v>
      </c>
      <c r="H107" s="271">
        <v>10</v>
      </c>
      <c r="I107" s="272"/>
      <c r="J107" s="273">
        <f>ROUND(I107*H107,2)</f>
        <v>0</v>
      </c>
      <c r="K107" s="269" t="s">
        <v>129</v>
      </c>
      <c r="L107" s="274"/>
      <c r="M107" s="275" t="s">
        <v>32</v>
      </c>
      <c r="N107" s="276" t="s">
        <v>51</v>
      </c>
      <c r="O107" s="84"/>
      <c r="P107" s="221">
        <f>O107*H107</f>
        <v>0</v>
      </c>
      <c r="Q107" s="221">
        <v>0.00072000000000000005</v>
      </c>
      <c r="R107" s="221">
        <f>Q107*H107</f>
        <v>0.0072000000000000007</v>
      </c>
      <c r="S107" s="221">
        <v>0</v>
      </c>
      <c r="T107" s="222">
        <f>S107*H107</f>
        <v>0</v>
      </c>
      <c r="AR107" s="223" t="s">
        <v>355</v>
      </c>
      <c r="AT107" s="223" t="s">
        <v>231</v>
      </c>
      <c r="AU107" s="223" t="s">
        <v>89</v>
      </c>
      <c r="AY107" s="17" t="s">
        <v>121</v>
      </c>
      <c r="BE107" s="224">
        <f>IF(N107="základní",J107,0)</f>
        <v>0</v>
      </c>
      <c r="BF107" s="224">
        <f>IF(N107="snížená",J107,0)</f>
        <v>0</v>
      </c>
      <c r="BG107" s="224">
        <f>IF(N107="zákl. přenesená",J107,0)</f>
        <v>0</v>
      </c>
      <c r="BH107" s="224">
        <f>IF(N107="sníž. přenesená",J107,0)</f>
        <v>0</v>
      </c>
      <c r="BI107" s="224">
        <f>IF(N107="nulová",J107,0)</f>
        <v>0</v>
      </c>
      <c r="BJ107" s="17" t="s">
        <v>21</v>
      </c>
      <c r="BK107" s="224">
        <f>ROUND(I107*H107,2)</f>
        <v>0</v>
      </c>
      <c r="BL107" s="17" t="s">
        <v>259</v>
      </c>
      <c r="BM107" s="223" t="s">
        <v>753</v>
      </c>
    </row>
    <row r="108" s="1" customFormat="1" ht="36" customHeight="1">
      <c r="B108" s="39"/>
      <c r="C108" s="212" t="s">
        <v>230</v>
      </c>
      <c r="D108" s="212" t="s">
        <v>125</v>
      </c>
      <c r="E108" s="213" t="s">
        <v>754</v>
      </c>
      <c r="F108" s="214" t="s">
        <v>755</v>
      </c>
      <c r="G108" s="215" t="s">
        <v>367</v>
      </c>
      <c r="H108" s="216">
        <v>20</v>
      </c>
      <c r="I108" s="217"/>
      <c r="J108" s="218">
        <f>ROUND(I108*H108,2)</f>
        <v>0</v>
      </c>
      <c r="K108" s="214" t="s">
        <v>129</v>
      </c>
      <c r="L108" s="44"/>
      <c r="M108" s="219" t="s">
        <v>32</v>
      </c>
      <c r="N108" s="220" t="s">
        <v>51</v>
      </c>
      <c r="O108" s="84"/>
      <c r="P108" s="221">
        <f>O108*H108</f>
        <v>0</v>
      </c>
      <c r="Q108" s="221">
        <v>0.00029</v>
      </c>
      <c r="R108" s="221">
        <f>Q108*H108</f>
        <v>0.0057999999999999996</v>
      </c>
      <c r="S108" s="221">
        <v>0</v>
      </c>
      <c r="T108" s="222">
        <f>S108*H108</f>
        <v>0</v>
      </c>
      <c r="AR108" s="223" t="s">
        <v>259</v>
      </c>
      <c r="AT108" s="223" t="s">
        <v>125</v>
      </c>
      <c r="AU108" s="223" t="s">
        <v>89</v>
      </c>
      <c r="AY108" s="17" t="s">
        <v>121</v>
      </c>
      <c r="BE108" s="224">
        <f>IF(N108="základní",J108,0)</f>
        <v>0</v>
      </c>
      <c r="BF108" s="224">
        <f>IF(N108="snížená",J108,0)</f>
        <v>0</v>
      </c>
      <c r="BG108" s="224">
        <f>IF(N108="zákl. přenesená",J108,0)</f>
        <v>0</v>
      </c>
      <c r="BH108" s="224">
        <f>IF(N108="sníž. přenesená",J108,0)</f>
        <v>0</v>
      </c>
      <c r="BI108" s="224">
        <f>IF(N108="nulová",J108,0)</f>
        <v>0</v>
      </c>
      <c r="BJ108" s="17" t="s">
        <v>21</v>
      </c>
      <c r="BK108" s="224">
        <f>ROUND(I108*H108,2)</f>
        <v>0</v>
      </c>
      <c r="BL108" s="17" t="s">
        <v>259</v>
      </c>
      <c r="BM108" s="223" t="s">
        <v>756</v>
      </c>
    </row>
    <row r="109" s="1" customFormat="1">
      <c r="B109" s="39"/>
      <c r="C109" s="40"/>
      <c r="D109" s="234" t="s">
        <v>192</v>
      </c>
      <c r="E109" s="40"/>
      <c r="F109" s="265" t="s">
        <v>741</v>
      </c>
      <c r="G109" s="40"/>
      <c r="H109" s="40"/>
      <c r="I109" s="134"/>
      <c r="J109" s="40"/>
      <c r="K109" s="40"/>
      <c r="L109" s="44"/>
      <c r="M109" s="266"/>
      <c r="N109" s="84"/>
      <c r="O109" s="84"/>
      <c r="P109" s="84"/>
      <c r="Q109" s="84"/>
      <c r="R109" s="84"/>
      <c r="S109" s="84"/>
      <c r="T109" s="85"/>
      <c r="AT109" s="17" t="s">
        <v>192</v>
      </c>
      <c r="AU109" s="17" t="s">
        <v>89</v>
      </c>
    </row>
    <row r="110" s="1" customFormat="1" ht="24" customHeight="1">
      <c r="B110" s="39"/>
      <c r="C110" s="212" t="s">
        <v>235</v>
      </c>
      <c r="D110" s="212" t="s">
        <v>125</v>
      </c>
      <c r="E110" s="213" t="s">
        <v>757</v>
      </c>
      <c r="F110" s="214" t="s">
        <v>758</v>
      </c>
      <c r="G110" s="215" t="s">
        <v>286</v>
      </c>
      <c r="H110" s="216">
        <v>0.055</v>
      </c>
      <c r="I110" s="217"/>
      <c r="J110" s="218">
        <f>ROUND(I110*H110,2)</f>
        <v>0</v>
      </c>
      <c r="K110" s="214" t="s">
        <v>129</v>
      </c>
      <c r="L110" s="44"/>
      <c r="M110" s="219" t="s">
        <v>32</v>
      </c>
      <c r="N110" s="220" t="s">
        <v>51</v>
      </c>
      <c r="O110" s="84"/>
      <c r="P110" s="221">
        <f>O110*H110</f>
        <v>0</v>
      </c>
      <c r="Q110" s="221">
        <v>0</v>
      </c>
      <c r="R110" s="221">
        <f>Q110*H110</f>
        <v>0</v>
      </c>
      <c r="S110" s="221">
        <v>0</v>
      </c>
      <c r="T110" s="222">
        <f>S110*H110</f>
        <v>0</v>
      </c>
      <c r="AR110" s="223" t="s">
        <v>259</v>
      </c>
      <c r="AT110" s="223" t="s">
        <v>125</v>
      </c>
      <c r="AU110" s="223" t="s">
        <v>89</v>
      </c>
      <c r="AY110" s="17" t="s">
        <v>121</v>
      </c>
      <c r="BE110" s="224">
        <f>IF(N110="základní",J110,0)</f>
        <v>0</v>
      </c>
      <c r="BF110" s="224">
        <f>IF(N110="snížená",J110,0)</f>
        <v>0</v>
      </c>
      <c r="BG110" s="224">
        <f>IF(N110="zákl. přenesená",J110,0)</f>
        <v>0</v>
      </c>
      <c r="BH110" s="224">
        <f>IF(N110="sníž. přenesená",J110,0)</f>
        <v>0</v>
      </c>
      <c r="BI110" s="224">
        <f>IF(N110="nulová",J110,0)</f>
        <v>0</v>
      </c>
      <c r="BJ110" s="17" t="s">
        <v>21</v>
      </c>
      <c r="BK110" s="224">
        <f>ROUND(I110*H110,2)</f>
        <v>0</v>
      </c>
      <c r="BL110" s="17" t="s">
        <v>259</v>
      </c>
      <c r="BM110" s="223" t="s">
        <v>759</v>
      </c>
    </row>
    <row r="111" s="1" customFormat="1">
      <c r="B111" s="39"/>
      <c r="C111" s="40"/>
      <c r="D111" s="234" t="s">
        <v>192</v>
      </c>
      <c r="E111" s="40"/>
      <c r="F111" s="265" t="s">
        <v>760</v>
      </c>
      <c r="G111" s="40"/>
      <c r="H111" s="40"/>
      <c r="I111" s="134"/>
      <c r="J111" s="40"/>
      <c r="K111" s="40"/>
      <c r="L111" s="44"/>
      <c r="M111" s="266"/>
      <c r="N111" s="84"/>
      <c r="O111" s="84"/>
      <c r="P111" s="84"/>
      <c r="Q111" s="84"/>
      <c r="R111" s="84"/>
      <c r="S111" s="84"/>
      <c r="T111" s="85"/>
      <c r="AT111" s="17" t="s">
        <v>192</v>
      </c>
      <c r="AU111" s="17" t="s">
        <v>89</v>
      </c>
    </row>
    <row r="112" s="11" customFormat="1" ht="22.8" customHeight="1">
      <c r="B112" s="196"/>
      <c r="C112" s="197"/>
      <c r="D112" s="198" t="s">
        <v>79</v>
      </c>
      <c r="E112" s="210" t="s">
        <v>761</v>
      </c>
      <c r="F112" s="210" t="s">
        <v>762</v>
      </c>
      <c r="G112" s="197"/>
      <c r="H112" s="197"/>
      <c r="I112" s="200"/>
      <c r="J112" s="211">
        <f>BK112</f>
        <v>0</v>
      </c>
      <c r="K112" s="197"/>
      <c r="L112" s="202"/>
      <c r="M112" s="203"/>
      <c r="N112" s="204"/>
      <c r="O112" s="204"/>
      <c r="P112" s="205">
        <f>SUM(P113:P136)</f>
        <v>0</v>
      </c>
      <c r="Q112" s="204"/>
      <c r="R112" s="205">
        <f>SUM(R113:R136)</f>
        <v>0.14865999999999999</v>
      </c>
      <c r="S112" s="204"/>
      <c r="T112" s="206">
        <f>SUM(T113:T136)</f>
        <v>1.1103000000000001</v>
      </c>
      <c r="AR112" s="207" t="s">
        <v>89</v>
      </c>
      <c r="AT112" s="208" t="s">
        <v>79</v>
      </c>
      <c r="AU112" s="208" t="s">
        <v>21</v>
      </c>
      <c r="AY112" s="207" t="s">
        <v>121</v>
      </c>
      <c r="BK112" s="209">
        <f>SUM(BK113:BK136)</f>
        <v>0</v>
      </c>
    </row>
    <row r="113" s="1" customFormat="1" ht="16.5" customHeight="1">
      <c r="B113" s="39"/>
      <c r="C113" s="212" t="s">
        <v>240</v>
      </c>
      <c r="D113" s="212" t="s">
        <v>125</v>
      </c>
      <c r="E113" s="213" t="s">
        <v>763</v>
      </c>
      <c r="F113" s="214" t="s">
        <v>764</v>
      </c>
      <c r="G113" s="215" t="s">
        <v>367</v>
      </c>
      <c r="H113" s="216">
        <v>57</v>
      </c>
      <c r="I113" s="217"/>
      <c r="J113" s="218">
        <f>ROUND(I113*H113,2)</f>
        <v>0</v>
      </c>
      <c r="K113" s="214" t="s">
        <v>129</v>
      </c>
      <c r="L113" s="44"/>
      <c r="M113" s="219" t="s">
        <v>32</v>
      </c>
      <c r="N113" s="220" t="s">
        <v>51</v>
      </c>
      <c r="O113" s="84"/>
      <c r="P113" s="221">
        <f>O113*H113</f>
        <v>0</v>
      </c>
      <c r="Q113" s="221">
        <v>0</v>
      </c>
      <c r="R113" s="221">
        <f>Q113*H113</f>
        <v>0</v>
      </c>
      <c r="S113" s="221">
        <v>0.014919999999999999</v>
      </c>
      <c r="T113" s="222">
        <f>S113*H113</f>
        <v>0.85043999999999997</v>
      </c>
      <c r="AR113" s="223" t="s">
        <v>259</v>
      </c>
      <c r="AT113" s="223" t="s">
        <v>125</v>
      </c>
      <c r="AU113" s="223" t="s">
        <v>89</v>
      </c>
      <c r="AY113" s="17" t="s">
        <v>121</v>
      </c>
      <c r="BE113" s="224">
        <f>IF(N113="základní",J113,0)</f>
        <v>0</v>
      </c>
      <c r="BF113" s="224">
        <f>IF(N113="snížená",J113,0)</f>
        <v>0</v>
      </c>
      <c r="BG113" s="224">
        <f>IF(N113="zákl. přenesená",J113,0)</f>
        <v>0</v>
      </c>
      <c r="BH113" s="224">
        <f>IF(N113="sníž. přenesená",J113,0)</f>
        <v>0</v>
      </c>
      <c r="BI113" s="224">
        <f>IF(N113="nulová",J113,0)</f>
        <v>0</v>
      </c>
      <c r="BJ113" s="17" t="s">
        <v>21</v>
      </c>
      <c r="BK113" s="224">
        <f>ROUND(I113*H113,2)</f>
        <v>0</v>
      </c>
      <c r="BL113" s="17" t="s">
        <v>259</v>
      </c>
      <c r="BM113" s="223" t="s">
        <v>765</v>
      </c>
    </row>
    <row r="114" s="1" customFormat="1" ht="16.5" customHeight="1">
      <c r="B114" s="39"/>
      <c r="C114" s="212" t="s">
        <v>246</v>
      </c>
      <c r="D114" s="212" t="s">
        <v>125</v>
      </c>
      <c r="E114" s="213" t="s">
        <v>766</v>
      </c>
      <c r="F114" s="214" t="s">
        <v>767</v>
      </c>
      <c r="G114" s="215" t="s">
        <v>227</v>
      </c>
      <c r="H114" s="216">
        <v>16</v>
      </c>
      <c r="I114" s="217"/>
      <c r="J114" s="218">
        <f>ROUND(I114*H114,2)</f>
        <v>0</v>
      </c>
      <c r="K114" s="214" t="s">
        <v>129</v>
      </c>
      <c r="L114" s="44"/>
      <c r="M114" s="219" t="s">
        <v>32</v>
      </c>
      <c r="N114" s="220" t="s">
        <v>51</v>
      </c>
      <c r="O114" s="84"/>
      <c r="P114" s="221">
        <f>O114*H114</f>
        <v>0</v>
      </c>
      <c r="Q114" s="221">
        <v>0.0020200000000000001</v>
      </c>
      <c r="R114" s="221">
        <f>Q114*H114</f>
        <v>0.032320000000000002</v>
      </c>
      <c r="S114" s="221">
        <v>0</v>
      </c>
      <c r="T114" s="222">
        <f>S114*H114</f>
        <v>0</v>
      </c>
      <c r="AR114" s="223" t="s">
        <v>259</v>
      </c>
      <c r="AT114" s="223" t="s">
        <v>125</v>
      </c>
      <c r="AU114" s="223" t="s">
        <v>89</v>
      </c>
      <c r="AY114" s="17" t="s">
        <v>121</v>
      </c>
      <c r="BE114" s="224">
        <f>IF(N114="základní",J114,0)</f>
        <v>0</v>
      </c>
      <c r="BF114" s="224">
        <f>IF(N114="snížená",J114,0)</f>
        <v>0</v>
      </c>
      <c r="BG114" s="224">
        <f>IF(N114="zákl. přenesená",J114,0)</f>
        <v>0</v>
      </c>
      <c r="BH114" s="224">
        <f>IF(N114="sníž. přenesená",J114,0)</f>
        <v>0</v>
      </c>
      <c r="BI114" s="224">
        <f>IF(N114="nulová",J114,0)</f>
        <v>0</v>
      </c>
      <c r="BJ114" s="17" t="s">
        <v>21</v>
      </c>
      <c r="BK114" s="224">
        <f>ROUND(I114*H114,2)</f>
        <v>0</v>
      </c>
      <c r="BL114" s="17" t="s">
        <v>259</v>
      </c>
      <c r="BM114" s="223" t="s">
        <v>768</v>
      </c>
    </row>
    <row r="115" s="1" customFormat="1" ht="16.5" customHeight="1">
      <c r="B115" s="39"/>
      <c r="C115" s="212" t="s">
        <v>251</v>
      </c>
      <c r="D115" s="212" t="s">
        <v>125</v>
      </c>
      <c r="E115" s="213" t="s">
        <v>769</v>
      </c>
      <c r="F115" s="214" t="s">
        <v>770</v>
      </c>
      <c r="G115" s="215" t="s">
        <v>367</v>
      </c>
      <c r="H115" s="216">
        <v>45</v>
      </c>
      <c r="I115" s="217"/>
      <c r="J115" s="218">
        <f>ROUND(I115*H115,2)</f>
        <v>0</v>
      </c>
      <c r="K115" s="214" t="s">
        <v>129</v>
      </c>
      <c r="L115" s="44"/>
      <c r="M115" s="219" t="s">
        <v>32</v>
      </c>
      <c r="N115" s="220" t="s">
        <v>51</v>
      </c>
      <c r="O115" s="84"/>
      <c r="P115" s="221">
        <f>O115*H115</f>
        <v>0</v>
      </c>
      <c r="Q115" s="221">
        <v>0</v>
      </c>
      <c r="R115" s="221">
        <f>Q115*H115</f>
        <v>0</v>
      </c>
      <c r="S115" s="221">
        <v>0.0020999999999999999</v>
      </c>
      <c r="T115" s="222">
        <f>S115*H115</f>
        <v>0.094500000000000001</v>
      </c>
      <c r="AR115" s="223" t="s">
        <v>259</v>
      </c>
      <c r="AT115" s="223" t="s">
        <v>125</v>
      </c>
      <c r="AU115" s="223" t="s">
        <v>89</v>
      </c>
      <c r="AY115" s="17" t="s">
        <v>121</v>
      </c>
      <c r="BE115" s="224">
        <f>IF(N115="základní",J115,0)</f>
        <v>0</v>
      </c>
      <c r="BF115" s="224">
        <f>IF(N115="snížená",J115,0)</f>
        <v>0</v>
      </c>
      <c r="BG115" s="224">
        <f>IF(N115="zákl. přenesená",J115,0)</f>
        <v>0</v>
      </c>
      <c r="BH115" s="224">
        <f>IF(N115="sníž. přenesená",J115,0)</f>
        <v>0</v>
      </c>
      <c r="BI115" s="224">
        <f>IF(N115="nulová",J115,0)</f>
        <v>0</v>
      </c>
      <c r="BJ115" s="17" t="s">
        <v>21</v>
      </c>
      <c r="BK115" s="224">
        <f>ROUND(I115*H115,2)</f>
        <v>0</v>
      </c>
      <c r="BL115" s="17" t="s">
        <v>259</v>
      </c>
      <c r="BM115" s="223" t="s">
        <v>771</v>
      </c>
    </row>
    <row r="116" s="1" customFormat="1">
      <c r="B116" s="39"/>
      <c r="C116" s="40"/>
      <c r="D116" s="234" t="s">
        <v>192</v>
      </c>
      <c r="E116" s="40"/>
      <c r="F116" s="265" t="s">
        <v>772</v>
      </c>
      <c r="G116" s="40"/>
      <c r="H116" s="40"/>
      <c r="I116" s="134"/>
      <c r="J116" s="40"/>
      <c r="K116" s="40"/>
      <c r="L116" s="44"/>
      <c r="M116" s="266"/>
      <c r="N116" s="84"/>
      <c r="O116" s="84"/>
      <c r="P116" s="84"/>
      <c r="Q116" s="84"/>
      <c r="R116" s="84"/>
      <c r="S116" s="84"/>
      <c r="T116" s="85"/>
      <c r="AT116" s="17" t="s">
        <v>192</v>
      </c>
      <c r="AU116" s="17" t="s">
        <v>89</v>
      </c>
    </row>
    <row r="117" s="1" customFormat="1" ht="16.5" customHeight="1">
      <c r="B117" s="39"/>
      <c r="C117" s="212" t="s">
        <v>8</v>
      </c>
      <c r="D117" s="212" t="s">
        <v>125</v>
      </c>
      <c r="E117" s="213" t="s">
        <v>773</v>
      </c>
      <c r="F117" s="214" t="s">
        <v>774</v>
      </c>
      <c r="G117" s="215" t="s">
        <v>367</v>
      </c>
      <c r="H117" s="216">
        <v>57</v>
      </c>
      <c r="I117" s="217"/>
      <c r="J117" s="218">
        <f>ROUND(I117*H117,2)</f>
        <v>0</v>
      </c>
      <c r="K117" s="214" t="s">
        <v>129</v>
      </c>
      <c r="L117" s="44"/>
      <c r="M117" s="219" t="s">
        <v>32</v>
      </c>
      <c r="N117" s="220" t="s">
        <v>51</v>
      </c>
      <c r="O117" s="84"/>
      <c r="P117" s="221">
        <f>O117*H117</f>
        <v>0</v>
      </c>
      <c r="Q117" s="221">
        <v>0.0012099999999999999</v>
      </c>
      <c r="R117" s="221">
        <f>Q117*H117</f>
        <v>0.06896999999999999</v>
      </c>
      <c r="S117" s="221">
        <v>0</v>
      </c>
      <c r="T117" s="222">
        <f>S117*H117</f>
        <v>0</v>
      </c>
      <c r="AR117" s="223" t="s">
        <v>259</v>
      </c>
      <c r="AT117" s="223" t="s">
        <v>125</v>
      </c>
      <c r="AU117" s="223" t="s">
        <v>89</v>
      </c>
      <c r="AY117" s="17" t="s">
        <v>121</v>
      </c>
      <c r="BE117" s="224">
        <f>IF(N117="základní",J117,0)</f>
        <v>0</v>
      </c>
      <c r="BF117" s="224">
        <f>IF(N117="snížená",J117,0)</f>
        <v>0</v>
      </c>
      <c r="BG117" s="224">
        <f>IF(N117="zákl. přenesená",J117,0)</f>
        <v>0</v>
      </c>
      <c r="BH117" s="224">
        <f>IF(N117="sníž. přenesená",J117,0)</f>
        <v>0</v>
      </c>
      <c r="BI117" s="224">
        <f>IF(N117="nulová",J117,0)</f>
        <v>0</v>
      </c>
      <c r="BJ117" s="17" t="s">
        <v>21</v>
      </c>
      <c r="BK117" s="224">
        <f>ROUND(I117*H117,2)</f>
        <v>0</v>
      </c>
      <c r="BL117" s="17" t="s">
        <v>259</v>
      </c>
      <c r="BM117" s="223" t="s">
        <v>775</v>
      </c>
    </row>
    <row r="118" s="1" customFormat="1">
      <c r="B118" s="39"/>
      <c r="C118" s="40"/>
      <c r="D118" s="234" t="s">
        <v>192</v>
      </c>
      <c r="E118" s="40"/>
      <c r="F118" s="265" t="s">
        <v>776</v>
      </c>
      <c r="G118" s="40"/>
      <c r="H118" s="40"/>
      <c r="I118" s="134"/>
      <c r="J118" s="40"/>
      <c r="K118" s="40"/>
      <c r="L118" s="44"/>
      <c r="M118" s="266"/>
      <c r="N118" s="84"/>
      <c r="O118" s="84"/>
      <c r="P118" s="84"/>
      <c r="Q118" s="84"/>
      <c r="R118" s="84"/>
      <c r="S118" s="84"/>
      <c r="T118" s="85"/>
      <c r="AT118" s="17" t="s">
        <v>192</v>
      </c>
      <c r="AU118" s="17" t="s">
        <v>89</v>
      </c>
    </row>
    <row r="119" s="1" customFormat="1" ht="16.5" customHeight="1">
      <c r="B119" s="39"/>
      <c r="C119" s="212" t="s">
        <v>259</v>
      </c>
      <c r="D119" s="212" t="s">
        <v>125</v>
      </c>
      <c r="E119" s="213" t="s">
        <v>777</v>
      </c>
      <c r="F119" s="214" t="s">
        <v>778</v>
      </c>
      <c r="G119" s="215" t="s">
        <v>367</v>
      </c>
      <c r="H119" s="216">
        <v>24</v>
      </c>
      <c r="I119" s="217"/>
      <c r="J119" s="218">
        <f>ROUND(I119*H119,2)</f>
        <v>0</v>
      </c>
      <c r="K119" s="214" t="s">
        <v>129</v>
      </c>
      <c r="L119" s="44"/>
      <c r="M119" s="219" t="s">
        <v>32</v>
      </c>
      <c r="N119" s="220" t="s">
        <v>51</v>
      </c>
      <c r="O119" s="84"/>
      <c r="P119" s="221">
        <f>O119*H119</f>
        <v>0</v>
      </c>
      <c r="Q119" s="221">
        <v>0.00029</v>
      </c>
      <c r="R119" s="221">
        <f>Q119*H119</f>
        <v>0.00696</v>
      </c>
      <c r="S119" s="221">
        <v>0</v>
      </c>
      <c r="T119" s="222">
        <f>S119*H119</f>
        <v>0</v>
      </c>
      <c r="AR119" s="223" t="s">
        <v>259</v>
      </c>
      <c r="AT119" s="223" t="s">
        <v>125</v>
      </c>
      <c r="AU119" s="223" t="s">
        <v>89</v>
      </c>
      <c r="AY119" s="17" t="s">
        <v>121</v>
      </c>
      <c r="BE119" s="224">
        <f>IF(N119="základní",J119,0)</f>
        <v>0</v>
      </c>
      <c r="BF119" s="224">
        <f>IF(N119="snížená",J119,0)</f>
        <v>0</v>
      </c>
      <c r="BG119" s="224">
        <f>IF(N119="zákl. přenesená",J119,0)</f>
        <v>0</v>
      </c>
      <c r="BH119" s="224">
        <f>IF(N119="sníž. přenesená",J119,0)</f>
        <v>0</v>
      </c>
      <c r="BI119" s="224">
        <f>IF(N119="nulová",J119,0)</f>
        <v>0</v>
      </c>
      <c r="BJ119" s="17" t="s">
        <v>21</v>
      </c>
      <c r="BK119" s="224">
        <f>ROUND(I119*H119,2)</f>
        <v>0</v>
      </c>
      <c r="BL119" s="17" t="s">
        <v>259</v>
      </c>
      <c r="BM119" s="223" t="s">
        <v>779</v>
      </c>
    </row>
    <row r="120" s="1" customFormat="1">
      <c r="B120" s="39"/>
      <c r="C120" s="40"/>
      <c r="D120" s="234" t="s">
        <v>192</v>
      </c>
      <c r="E120" s="40"/>
      <c r="F120" s="265" t="s">
        <v>776</v>
      </c>
      <c r="G120" s="40"/>
      <c r="H120" s="40"/>
      <c r="I120" s="134"/>
      <c r="J120" s="40"/>
      <c r="K120" s="40"/>
      <c r="L120" s="44"/>
      <c r="M120" s="266"/>
      <c r="N120" s="84"/>
      <c r="O120" s="84"/>
      <c r="P120" s="84"/>
      <c r="Q120" s="84"/>
      <c r="R120" s="84"/>
      <c r="S120" s="84"/>
      <c r="T120" s="85"/>
      <c r="AT120" s="17" t="s">
        <v>192</v>
      </c>
      <c r="AU120" s="17" t="s">
        <v>89</v>
      </c>
    </row>
    <row r="121" s="1" customFormat="1" ht="16.5" customHeight="1">
      <c r="B121" s="39"/>
      <c r="C121" s="212" t="s">
        <v>264</v>
      </c>
      <c r="D121" s="212" t="s">
        <v>125</v>
      </c>
      <c r="E121" s="213" t="s">
        <v>780</v>
      </c>
      <c r="F121" s="214" t="s">
        <v>781</v>
      </c>
      <c r="G121" s="215" t="s">
        <v>367</v>
      </c>
      <c r="H121" s="216">
        <v>21</v>
      </c>
      <c r="I121" s="217"/>
      <c r="J121" s="218">
        <f>ROUND(I121*H121,2)</f>
        <v>0</v>
      </c>
      <c r="K121" s="214" t="s">
        <v>129</v>
      </c>
      <c r="L121" s="44"/>
      <c r="M121" s="219" t="s">
        <v>32</v>
      </c>
      <c r="N121" s="220" t="s">
        <v>51</v>
      </c>
      <c r="O121" s="84"/>
      <c r="P121" s="221">
        <f>O121*H121</f>
        <v>0</v>
      </c>
      <c r="Q121" s="221">
        <v>0.00035</v>
      </c>
      <c r="R121" s="221">
        <f>Q121*H121</f>
        <v>0.0073499999999999998</v>
      </c>
      <c r="S121" s="221">
        <v>0</v>
      </c>
      <c r="T121" s="222">
        <f>S121*H121</f>
        <v>0</v>
      </c>
      <c r="AR121" s="223" t="s">
        <v>259</v>
      </c>
      <c r="AT121" s="223" t="s">
        <v>125</v>
      </c>
      <c r="AU121" s="223" t="s">
        <v>89</v>
      </c>
      <c r="AY121" s="17" t="s">
        <v>121</v>
      </c>
      <c r="BE121" s="224">
        <f>IF(N121="základní",J121,0)</f>
        <v>0</v>
      </c>
      <c r="BF121" s="224">
        <f>IF(N121="snížená",J121,0)</f>
        <v>0</v>
      </c>
      <c r="BG121" s="224">
        <f>IF(N121="zákl. přenesená",J121,0)</f>
        <v>0</v>
      </c>
      <c r="BH121" s="224">
        <f>IF(N121="sníž. přenesená",J121,0)</f>
        <v>0</v>
      </c>
      <c r="BI121" s="224">
        <f>IF(N121="nulová",J121,0)</f>
        <v>0</v>
      </c>
      <c r="BJ121" s="17" t="s">
        <v>21</v>
      </c>
      <c r="BK121" s="224">
        <f>ROUND(I121*H121,2)</f>
        <v>0</v>
      </c>
      <c r="BL121" s="17" t="s">
        <v>259</v>
      </c>
      <c r="BM121" s="223" t="s">
        <v>782</v>
      </c>
    </row>
    <row r="122" s="1" customFormat="1">
      <c r="B122" s="39"/>
      <c r="C122" s="40"/>
      <c r="D122" s="234" t="s">
        <v>192</v>
      </c>
      <c r="E122" s="40"/>
      <c r="F122" s="265" t="s">
        <v>776</v>
      </c>
      <c r="G122" s="40"/>
      <c r="H122" s="40"/>
      <c r="I122" s="134"/>
      <c r="J122" s="40"/>
      <c r="K122" s="40"/>
      <c r="L122" s="44"/>
      <c r="M122" s="266"/>
      <c r="N122" s="84"/>
      <c r="O122" s="84"/>
      <c r="P122" s="84"/>
      <c r="Q122" s="84"/>
      <c r="R122" s="84"/>
      <c r="S122" s="84"/>
      <c r="T122" s="85"/>
      <c r="AT122" s="17" t="s">
        <v>192</v>
      </c>
      <c r="AU122" s="17" t="s">
        <v>89</v>
      </c>
    </row>
    <row r="123" s="1" customFormat="1" ht="16.5" customHeight="1">
      <c r="B123" s="39"/>
      <c r="C123" s="212" t="s">
        <v>270</v>
      </c>
      <c r="D123" s="212" t="s">
        <v>125</v>
      </c>
      <c r="E123" s="213" t="s">
        <v>783</v>
      </c>
      <c r="F123" s="214" t="s">
        <v>784</v>
      </c>
      <c r="G123" s="215" t="s">
        <v>227</v>
      </c>
      <c r="H123" s="216">
        <v>42</v>
      </c>
      <c r="I123" s="217"/>
      <c r="J123" s="218">
        <f>ROUND(I123*H123,2)</f>
        <v>0</v>
      </c>
      <c r="K123" s="214" t="s">
        <v>129</v>
      </c>
      <c r="L123" s="44"/>
      <c r="M123" s="219" t="s">
        <v>32</v>
      </c>
      <c r="N123" s="220" t="s">
        <v>51</v>
      </c>
      <c r="O123" s="84"/>
      <c r="P123" s="221">
        <f>O123*H123</f>
        <v>0</v>
      </c>
      <c r="Q123" s="221">
        <v>0</v>
      </c>
      <c r="R123" s="221">
        <f>Q123*H123</f>
        <v>0</v>
      </c>
      <c r="S123" s="221">
        <v>0</v>
      </c>
      <c r="T123" s="222">
        <f>S123*H123</f>
        <v>0</v>
      </c>
      <c r="AR123" s="223" t="s">
        <v>259</v>
      </c>
      <c r="AT123" s="223" t="s">
        <v>125</v>
      </c>
      <c r="AU123" s="223" t="s">
        <v>89</v>
      </c>
      <c r="AY123" s="17" t="s">
        <v>121</v>
      </c>
      <c r="BE123" s="224">
        <f>IF(N123="základní",J123,0)</f>
        <v>0</v>
      </c>
      <c r="BF123" s="224">
        <f>IF(N123="snížená",J123,0)</f>
        <v>0</v>
      </c>
      <c r="BG123" s="224">
        <f>IF(N123="zákl. přenesená",J123,0)</f>
        <v>0</v>
      </c>
      <c r="BH123" s="224">
        <f>IF(N123="sníž. přenesená",J123,0)</f>
        <v>0</v>
      </c>
      <c r="BI123" s="224">
        <f>IF(N123="nulová",J123,0)</f>
        <v>0</v>
      </c>
      <c r="BJ123" s="17" t="s">
        <v>21</v>
      </c>
      <c r="BK123" s="224">
        <f>ROUND(I123*H123,2)</f>
        <v>0</v>
      </c>
      <c r="BL123" s="17" t="s">
        <v>259</v>
      </c>
      <c r="BM123" s="223" t="s">
        <v>785</v>
      </c>
    </row>
    <row r="124" s="1" customFormat="1">
      <c r="B124" s="39"/>
      <c r="C124" s="40"/>
      <c r="D124" s="234" t="s">
        <v>192</v>
      </c>
      <c r="E124" s="40"/>
      <c r="F124" s="265" t="s">
        <v>786</v>
      </c>
      <c r="G124" s="40"/>
      <c r="H124" s="40"/>
      <c r="I124" s="134"/>
      <c r="J124" s="40"/>
      <c r="K124" s="40"/>
      <c r="L124" s="44"/>
      <c r="M124" s="266"/>
      <c r="N124" s="84"/>
      <c r="O124" s="84"/>
      <c r="P124" s="84"/>
      <c r="Q124" s="84"/>
      <c r="R124" s="84"/>
      <c r="S124" s="84"/>
      <c r="T124" s="85"/>
      <c r="AT124" s="17" t="s">
        <v>192</v>
      </c>
      <c r="AU124" s="17" t="s">
        <v>89</v>
      </c>
    </row>
    <row r="125" s="1" customFormat="1" ht="16.5" customHeight="1">
      <c r="B125" s="39"/>
      <c r="C125" s="212" t="s">
        <v>277</v>
      </c>
      <c r="D125" s="212" t="s">
        <v>125</v>
      </c>
      <c r="E125" s="213" t="s">
        <v>787</v>
      </c>
      <c r="F125" s="214" t="s">
        <v>788</v>
      </c>
      <c r="G125" s="215" t="s">
        <v>227</v>
      </c>
      <c r="H125" s="216">
        <v>18</v>
      </c>
      <c r="I125" s="217"/>
      <c r="J125" s="218">
        <f>ROUND(I125*H125,2)</f>
        <v>0</v>
      </c>
      <c r="K125" s="214" t="s">
        <v>129</v>
      </c>
      <c r="L125" s="44"/>
      <c r="M125" s="219" t="s">
        <v>32</v>
      </c>
      <c r="N125" s="220" t="s">
        <v>51</v>
      </c>
      <c r="O125" s="84"/>
      <c r="P125" s="221">
        <f>O125*H125</f>
        <v>0</v>
      </c>
      <c r="Q125" s="221">
        <v>0</v>
      </c>
      <c r="R125" s="221">
        <f>Q125*H125</f>
        <v>0</v>
      </c>
      <c r="S125" s="221">
        <v>0</v>
      </c>
      <c r="T125" s="222">
        <f>S125*H125</f>
        <v>0</v>
      </c>
      <c r="AR125" s="223" t="s">
        <v>259</v>
      </c>
      <c r="AT125" s="223" t="s">
        <v>125</v>
      </c>
      <c r="AU125" s="223" t="s">
        <v>89</v>
      </c>
      <c r="AY125" s="17" t="s">
        <v>121</v>
      </c>
      <c r="BE125" s="224">
        <f>IF(N125="základní",J125,0)</f>
        <v>0</v>
      </c>
      <c r="BF125" s="224">
        <f>IF(N125="snížená",J125,0)</f>
        <v>0</v>
      </c>
      <c r="BG125" s="224">
        <f>IF(N125="zákl. přenesená",J125,0)</f>
        <v>0</v>
      </c>
      <c r="BH125" s="224">
        <f>IF(N125="sníž. přenesená",J125,0)</f>
        <v>0</v>
      </c>
      <c r="BI125" s="224">
        <f>IF(N125="nulová",J125,0)</f>
        <v>0</v>
      </c>
      <c r="BJ125" s="17" t="s">
        <v>21</v>
      </c>
      <c r="BK125" s="224">
        <f>ROUND(I125*H125,2)</f>
        <v>0</v>
      </c>
      <c r="BL125" s="17" t="s">
        <v>259</v>
      </c>
      <c r="BM125" s="223" t="s">
        <v>789</v>
      </c>
    </row>
    <row r="126" s="1" customFormat="1">
      <c r="B126" s="39"/>
      <c r="C126" s="40"/>
      <c r="D126" s="234" t="s">
        <v>192</v>
      </c>
      <c r="E126" s="40"/>
      <c r="F126" s="265" t="s">
        <v>786</v>
      </c>
      <c r="G126" s="40"/>
      <c r="H126" s="40"/>
      <c r="I126" s="134"/>
      <c r="J126" s="40"/>
      <c r="K126" s="40"/>
      <c r="L126" s="44"/>
      <c r="M126" s="266"/>
      <c r="N126" s="84"/>
      <c r="O126" s="84"/>
      <c r="P126" s="84"/>
      <c r="Q126" s="84"/>
      <c r="R126" s="84"/>
      <c r="S126" s="84"/>
      <c r="T126" s="85"/>
      <c r="AT126" s="17" t="s">
        <v>192</v>
      </c>
      <c r="AU126" s="17" t="s">
        <v>89</v>
      </c>
    </row>
    <row r="127" s="1" customFormat="1" ht="16.5" customHeight="1">
      <c r="B127" s="39"/>
      <c r="C127" s="212" t="s">
        <v>283</v>
      </c>
      <c r="D127" s="212" t="s">
        <v>125</v>
      </c>
      <c r="E127" s="213" t="s">
        <v>790</v>
      </c>
      <c r="F127" s="214" t="s">
        <v>791</v>
      </c>
      <c r="G127" s="215" t="s">
        <v>227</v>
      </c>
      <c r="H127" s="216">
        <v>36</v>
      </c>
      <c r="I127" s="217"/>
      <c r="J127" s="218">
        <f>ROUND(I127*H127,2)</f>
        <v>0</v>
      </c>
      <c r="K127" s="214" t="s">
        <v>129</v>
      </c>
      <c r="L127" s="44"/>
      <c r="M127" s="219" t="s">
        <v>32</v>
      </c>
      <c r="N127" s="220" t="s">
        <v>51</v>
      </c>
      <c r="O127" s="84"/>
      <c r="P127" s="221">
        <f>O127*H127</f>
        <v>0</v>
      </c>
      <c r="Q127" s="221">
        <v>0</v>
      </c>
      <c r="R127" s="221">
        <f>Q127*H127</f>
        <v>0</v>
      </c>
      <c r="S127" s="221">
        <v>0</v>
      </c>
      <c r="T127" s="222">
        <f>S127*H127</f>
        <v>0</v>
      </c>
      <c r="AR127" s="223" t="s">
        <v>259</v>
      </c>
      <c r="AT127" s="223" t="s">
        <v>125</v>
      </c>
      <c r="AU127" s="223" t="s">
        <v>89</v>
      </c>
      <c r="AY127" s="17" t="s">
        <v>121</v>
      </c>
      <c r="BE127" s="224">
        <f>IF(N127="základní",J127,0)</f>
        <v>0</v>
      </c>
      <c r="BF127" s="224">
        <f>IF(N127="snížená",J127,0)</f>
        <v>0</v>
      </c>
      <c r="BG127" s="224">
        <f>IF(N127="zákl. přenesená",J127,0)</f>
        <v>0</v>
      </c>
      <c r="BH127" s="224">
        <f>IF(N127="sníž. přenesená",J127,0)</f>
        <v>0</v>
      </c>
      <c r="BI127" s="224">
        <f>IF(N127="nulová",J127,0)</f>
        <v>0</v>
      </c>
      <c r="BJ127" s="17" t="s">
        <v>21</v>
      </c>
      <c r="BK127" s="224">
        <f>ROUND(I127*H127,2)</f>
        <v>0</v>
      </c>
      <c r="BL127" s="17" t="s">
        <v>259</v>
      </c>
      <c r="BM127" s="223" t="s">
        <v>792</v>
      </c>
    </row>
    <row r="128" s="1" customFormat="1">
      <c r="B128" s="39"/>
      <c r="C128" s="40"/>
      <c r="D128" s="234" t="s">
        <v>192</v>
      </c>
      <c r="E128" s="40"/>
      <c r="F128" s="265" t="s">
        <v>786</v>
      </c>
      <c r="G128" s="40"/>
      <c r="H128" s="40"/>
      <c r="I128" s="134"/>
      <c r="J128" s="40"/>
      <c r="K128" s="40"/>
      <c r="L128" s="44"/>
      <c r="M128" s="266"/>
      <c r="N128" s="84"/>
      <c r="O128" s="84"/>
      <c r="P128" s="84"/>
      <c r="Q128" s="84"/>
      <c r="R128" s="84"/>
      <c r="S128" s="84"/>
      <c r="T128" s="85"/>
      <c r="AT128" s="17" t="s">
        <v>192</v>
      </c>
      <c r="AU128" s="17" t="s">
        <v>89</v>
      </c>
    </row>
    <row r="129" s="1" customFormat="1" ht="16.5" customHeight="1">
      <c r="B129" s="39"/>
      <c r="C129" s="212" t="s">
        <v>7</v>
      </c>
      <c r="D129" s="212" t="s">
        <v>125</v>
      </c>
      <c r="E129" s="213" t="s">
        <v>793</v>
      </c>
      <c r="F129" s="214" t="s">
        <v>794</v>
      </c>
      <c r="G129" s="215" t="s">
        <v>227</v>
      </c>
      <c r="H129" s="216">
        <v>6</v>
      </c>
      <c r="I129" s="217"/>
      <c r="J129" s="218">
        <f>ROUND(I129*H129,2)</f>
        <v>0</v>
      </c>
      <c r="K129" s="214" t="s">
        <v>129</v>
      </c>
      <c r="L129" s="44"/>
      <c r="M129" s="219" t="s">
        <v>32</v>
      </c>
      <c r="N129" s="220" t="s">
        <v>51</v>
      </c>
      <c r="O129" s="84"/>
      <c r="P129" s="221">
        <f>O129*H129</f>
        <v>0</v>
      </c>
      <c r="Q129" s="221">
        <v>0</v>
      </c>
      <c r="R129" s="221">
        <f>Q129*H129</f>
        <v>0</v>
      </c>
      <c r="S129" s="221">
        <v>0.027560000000000001</v>
      </c>
      <c r="T129" s="222">
        <f>S129*H129</f>
        <v>0.16536000000000001</v>
      </c>
      <c r="AR129" s="223" t="s">
        <v>259</v>
      </c>
      <c r="AT129" s="223" t="s">
        <v>125</v>
      </c>
      <c r="AU129" s="223" t="s">
        <v>89</v>
      </c>
      <c r="AY129" s="17" t="s">
        <v>121</v>
      </c>
      <c r="BE129" s="224">
        <f>IF(N129="základní",J129,0)</f>
        <v>0</v>
      </c>
      <c r="BF129" s="224">
        <f>IF(N129="snížená",J129,0)</f>
        <v>0</v>
      </c>
      <c r="BG129" s="224">
        <f>IF(N129="zákl. přenesená",J129,0)</f>
        <v>0</v>
      </c>
      <c r="BH129" s="224">
        <f>IF(N129="sníž. přenesená",J129,0)</f>
        <v>0</v>
      </c>
      <c r="BI129" s="224">
        <f>IF(N129="nulová",J129,0)</f>
        <v>0</v>
      </c>
      <c r="BJ129" s="17" t="s">
        <v>21</v>
      </c>
      <c r="BK129" s="224">
        <f>ROUND(I129*H129,2)</f>
        <v>0</v>
      </c>
      <c r="BL129" s="17" t="s">
        <v>259</v>
      </c>
      <c r="BM129" s="223" t="s">
        <v>795</v>
      </c>
    </row>
    <row r="130" s="1" customFormat="1" ht="16.5" customHeight="1">
      <c r="B130" s="39"/>
      <c r="C130" s="212" t="s">
        <v>293</v>
      </c>
      <c r="D130" s="212" t="s">
        <v>125</v>
      </c>
      <c r="E130" s="213" t="s">
        <v>796</v>
      </c>
      <c r="F130" s="214" t="s">
        <v>797</v>
      </c>
      <c r="G130" s="215" t="s">
        <v>227</v>
      </c>
      <c r="H130" s="216">
        <v>6</v>
      </c>
      <c r="I130" s="217"/>
      <c r="J130" s="218">
        <f>ROUND(I130*H130,2)</f>
        <v>0</v>
      </c>
      <c r="K130" s="214" t="s">
        <v>129</v>
      </c>
      <c r="L130" s="44"/>
      <c r="M130" s="219" t="s">
        <v>32</v>
      </c>
      <c r="N130" s="220" t="s">
        <v>51</v>
      </c>
      <c r="O130" s="84"/>
      <c r="P130" s="221">
        <f>O130*H130</f>
        <v>0</v>
      </c>
      <c r="Q130" s="221">
        <v>0.0055100000000000001</v>
      </c>
      <c r="R130" s="221">
        <f>Q130*H130</f>
        <v>0.033059999999999999</v>
      </c>
      <c r="S130" s="221">
        <v>0</v>
      </c>
      <c r="T130" s="222">
        <f>S130*H130</f>
        <v>0</v>
      </c>
      <c r="AR130" s="223" t="s">
        <v>259</v>
      </c>
      <c r="AT130" s="223" t="s">
        <v>125</v>
      </c>
      <c r="AU130" s="223" t="s">
        <v>89</v>
      </c>
      <c r="AY130" s="17" t="s">
        <v>121</v>
      </c>
      <c r="BE130" s="224">
        <f>IF(N130="základní",J130,0)</f>
        <v>0</v>
      </c>
      <c r="BF130" s="224">
        <f>IF(N130="snížená",J130,0)</f>
        <v>0</v>
      </c>
      <c r="BG130" s="224">
        <f>IF(N130="zákl. přenesená",J130,0)</f>
        <v>0</v>
      </c>
      <c r="BH130" s="224">
        <f>IF(N130="sníž. přenesená",J130,0)</f>
        <v>0</v>
      </c>
      <c r="BI130" s="224">
        <f>IF(N130="nulová",J130,0)</f>
        <v>0</v>
      </c>
      <c r="BJ130" s="17" t="s">
        <v>21</v>
      </c>
      <c r="BK130" s="224">
        <f>ROUND(I130*H130,2)</f>
        <v>0</v>
      </c>
      <c r="BL130" s="17" t="s">
        <v>259</v>
      </c>
      <c r="BM130" s="223" t="s">
        <v>798</v>
      </c>
    </row>
    <row r="131" s="1" customFormat="1" ht="16.5" customHeight="1">
      <c r="B131" s="39"/>
      <c r="C131" s="212" t="s">
        <v>298</v>
      </c>
      <c r="D131" s="212" t="s">
        <v>125</v>
      </c>
      <c r="E131" s="213" t="s">
        <v>799</v>
      </c>
      <c r="F131" s="214" t="s">
        <v>800</v>
      </c>
      <c r="G131" s="215" t="s">
        <v>367</v>
      </c>
      <c r="H131" s="216">
        <v>102</v>
      </c>
      <c r="I131" s="217"/>
      <c r="J131" s="218">
        <f>ROUND(I131*H131,2)</f>
        <v>0</v>
      </c>
      <c r="K131" s="214" t="s">
        <v>129</v>
      </c>
      <c r="L131" s="44"/>
      <c r="M131" s="219" t="s">
        <v>32</v>
      </c>
      <c r="N131" s="220" t="s">
        <v>51</v>
      </c>
      <c r="O131" s="84"/>
      <c r="P131" s="221">
        <f>O131*H131</f>
        <v>0</v>
      </c>
      <c r="Q131" s="221">
        <v>0</v>
      </c>
      <c r="R131" s="221">
        <f>Q131*H131</f>
        <v>0</v>
      </c>
      <c r="S131" s="221">
        <v>0</v>
      </c>
      <c r="T131" s="222">
        <f>S131*H131</f>
        <v>0</v>
      </c>
      <c r="AR131" s="223" t="s">
        <v>259</v>
      </c>
      <c r="AT131" s="223" t="s">
        <v>125</v>
      </c>
      <c r="AU131" s="223" t="s">
        <v>89</v>
      </c>
      <c r="AY131" s="17" t="s">
        <v>121</v>
      </c>
      <c r="BE131" s="224">
        <f>IF(N131="základní",J131,0)</f>
        <v>0</v>
      </c>
      <c r="BF131" s="224">
        <f>IF(N131="snížená",J131,0)</f>
        <v>0</v>
      </c>
      <c r="BG131" s="224">
        <f>IF(N131="zákl. přenesená",J131,0)</f>
        <v>0</v>
      </c>
      <c r="BH131" s="224">
        <f>IF(N131="sníž. přenesená",J131,0)</f>
        <v>0</v>
      </c>
      <c r="BI131" s="224">
        <f>IF(N131="nulová",J131,0)</f>
        <v>0</v>
      </c>
      <c r="BJ131" s="17" t="s">
        <v>21</v>
      </c>
      <c r="BK131" s="224">
        <f>ROUND(I131*H131,2)</f>
        <v>0</v>
      </c>
      <c r="BL131" s="17" t="s">
        <v>259</v>
      </c>
      <c r="BM131" s="223" t="s">
        <v>801</v>
      </c>
    </row>
    <row r="132" s="1" customFormat="1">
      <c r="B132" s="39"/>
      <c r="C132" s="40"/>
      <c r="D132" s="234" t="s">
        <v>192</v>
      </c>
      <c r="E132" s="40"/>
      <c r="F132" s="265" t="s">
        <v>802</v>
      </c>
      <c r="G132" s="40"/>
      <c r="H132" s="40"/>
      <c r="I132" s="134"/>
      <c r="J132" s="40"/>
      <c r="K132" s="40"/>
      <c r="L132" s="44"/>
      <c r="M132" s="266"/>
      <c r="N132" s="84"/>
      <c r="O132" s="84"/>
      <c r="P132" s="84"/>
      <c r="Q132" s="84"/>
      <c r="R132" s="84"/>
      <c r="S132" s="84"/>
      <c r="T132" s="85"/>
      <c r="AT132" s="17" t="s">
        <v>192</v>
      </c>
      <c r="AU132" s="17" t="s">
        <v>89</v>
      </c>
    </row>
    <row r="133" s="1" customFormat="1" ht="24" customHeight="1">
      <c r="B133" s="39"/>
      <c r="C133" s="212" t="s">
        <v>305</v>
      </c>
      <c r="D133" s="212" t="s">
        <v>125</v>
      </c>
      <c r="E133" s="213" t="s">
        <v>803</v>
      </c>
      <c r="F133" s="214" t="s">
        <v>804</v>
      </c>
      <c r="G133" s="215" t="s">
        <v>286</v>
      </c>
      <c r="H133" s="216">
        <v>1.1100000000000001</v>
      </c>
      <c r="I133" s="217"/>
      <c r="J133" s="218">
        <f>ROUND(I133*H133,2)</f>
        <v>0</v>
      </c>
      <c r="K133" s="214" t="s">
        <v>129</v>
      </c>
      <c r="L133" s="44"/>
      <c r="M133" s="219" t="s">
        <v>32</v>
      </c>
      <c r="N133" s="220" t="s">
        <v>51</v>
      </c>
      <c r="O133" s="84"/>
      <c r="P133" s="221">
        <f>O133*H133</f>
        <v>0</v>
      </c>
      <c r="Q133" s="221">
        <v>0</v>
      </c>
      <c r="R133" s="221">
        <f>Q133*H133</f>
        <v>0</v>
      </c>
      <c r="S133" s="221">
        <v>0</v>
      </c>
      <c r="T133" s="222">
        <f>S133*H133</f>
        <v>0</v>
      </c>
      <c r="AR133" s="223" t="s">
        <v>259</v>
      </c>
      <c r="AT133" s="223" t="s">
        <v>125</v>
      </c>
      <c r="AU133" s="223" t="s">
        <v>89</v>
      </c>
      <c r="AY133" s="17" t="s">
        <v>121</v>
      </c>
      <c r="BE133" s="224">
        <f>IF(N133="základní",J133,0)</f>
        <v>0</v>
      </c>
      <c r="BF133" s="224">
        <f>IF(N133="snížená",J133,0)</f>
        <v>0</v>
      </c>
      <c r="BG133" s="224">
        <f>IF(N133="zákl. přenesená",J133,0)</f>
        <v>0</v>
      </c>
      <c r="BH133" s="224">
        <f>IF(N133="sníž. přenesená",J133,0)</f>
        <v>0</v>
      </c>
      <c r="BI133" s="224">
        <f>IF(N133="nulová",J133,0)</f>
        <v>0</v>
      </c>
      <c r="BJ133" s="17" t="s">
        <v>21</v>
      </c>
      <c r="BK133" s="224">
        <f>ROUND(I133*H133,2)</f>
        <v>0</v>
      </c>
      <c r="BL133" s="17" t="s">
        <v>259</v>
      </c>
      <c r="BM133" s="223" t="s">
        <v>805</v>
      </c>
    </row>
    <row r="134" s="1" customFormat="1" ht="16.5" customHeight="1">
      <c r="B134" s="39"/>
      <c r="C134" s="212" t="s">
        <v>314</v>
      </c>
      <c r="D134" s="212" t="s">
        <v>125</v>
      </c>
      <c r="E134" s="213" t="s">
        <v>806</v>
      </c>
      <c r="F134" s="214" t="s">
        <v>807</v>
      </c>
      <c r="G134" s="215" t="s">
        <v>367</v>
      </c>
      <c r="H134" s="216">
        <v>30</v>
      </c>
      <c r="I134" s="217"/>
      <c r="J134" s="218">
        <f>ROUND(I134*H134,2)</f>
        <v>0</v>
      </c>
      <c r="K134" s="214" t="s">
        <v>129</v>
      </c>
      <c r="L134" s="44"/>
      <c r="M134" s="219" t="s">
        <v>32</v>
      </c>
      <c r="N134" s="220" t="s">
        <v>51</v>
      </c>
      <c r="O134" s="84"/>
      <c r="P134" s="221">
        <f>O134*H134</f>
        <v>0</v>
      </c>
      <c r="Q134" s="221">
        <v>0</v>
      </c>
      <c r="R134" s="221">
        <f>Q134*H134</f>
        <v>0</v>
      </c>
      <c r="S134" s="221">
        <v>0</v>
      </c>
      <c r="T134" s="222">
        <f>S134*H134</f>
        <v>0</v>
      </c>
      <c r="AR134" s="223" t="s">
        <v>259</v>
      </c>
      <c r="AT134" s="223" t="s">
        <v>125</v>
      </c>
      <c r="AU134" s="223" t="s">
        <v>89</v>
      </c>
      <c r="AY134" s="17" t="s">
        <v>121</v>
      </c>
      <c r="BE134" s="224">
        <f>IF(N134="základní",J134,0)</f>
        <v>0</v>
      </c>
      <c r="BF134" s="224">
        <f>IF(N134="snížená",J134,0)</f>
        <v>0</v>
      </c>
      <c r="BG134" s="224">
        <f>IF(N134="zákl. přenesená",J134,0)</f>
        <v>0</v>
      </c>
      <c r="BH134" s="224">
        <f>IF(N134="sníž. přenesená",J134,0)</f>
        <v>0</v>
      </c>
      <c r="BI134" s="224">
        <f>IF(N134="nulová",J134,0)</f>
        <v>0</v>
      </c>
      <c r="BJ134" s="17" t="s">
        <v>21</v>
      </c>
      <c r="BK134" s="224">
        <f>ROUND(I134*H134,2)</f>
        <v>0</v>
      </c>
      <c r="BL134" s="17" t="s">
        <v>259</v>
      </c>
      <c r="BM134" s="223" t="s">
        <v>808</v>
      </c>
    </row>
    <row r="135" s="1" customFormat="1" ht="24" customHeight="1">
      <c r="B135" s="39"/>
      <c r="C135" s="212" t="s">
        <v>320</v>
      </c>
      <c r="D135" s="212" t="s">
        <v>125</v>
      </c>
      <c r="E135" s="213" t="s">
        <v>809</v>
      </c>
      <c r="F135" s="214" t="s">
        <v>810</v>
      </c>
      <c r="G135" s="215" t="s">
        <v>286</v>
      </c>
      <c r="H135" s="216">
        <v>0.14899999999999999</v>
      </c>
      <c r="I135" s="217"/>
      <c r="J135" s="218">
        <f>ROUND(I135*H135,2)</f>
        <v>0</v>
      </c>
      <c r="K135" s="214" t="s">
        <v>129</v>
      </c>
      <c r="L135" s="44"/>
      <c r="M135" s="219" t="s">
        <v>32</v>
      </c>
      <c r="N135" s="220" t="s">
        <v>51</v>
      </c>
      <c r="O135" s="84"/>
      <c r="P135" s="221">
        <f>O135*H135</f>
        <v>0</v>
      </c>
      <c r="Q135" s="221">
        <v>0</v>
      </c>
      <c r="R135" s="221">
        <f>Q135*H135</f>
        <v>0</v>
      </c>
      <c r="S135" s="221">
        <v>0</v>
      </c>
      <c r="T135" s="222">
        <f>S135*H135</f>
        <v>0</v>
      </c>
      <c r="AR135" s="223" t="s">
        <v>259</v>
      </c>
      <c r="AT135" s="223" t="s">
        <v>125</v>
      </c>
      <c r="AU135" s="223" t="s">
        <v>89</v>
      </c>
      <c r="AY135" s="17" t="s">
        <v>121</v>
      </c>
      <c r="BE135" s="224">
        <f>IF(N135="základní",J135,0)</f>
        <v>0</v>
      </c>
      <c r="BF135" s="224">
        <f>IF(N135="snížená",J135,0)</f>
        <v>0</v>
      </c>
      <c r="BG135" s="224">
        <f>IF(N135="zákl. přenesená",J135,0)</f>
        <v>0</v>
      </c>
      <c r="BH135" s="224">
        <f>IF(N135="sníž. přenesená",J135,0)</f>
        <v>0</v>
      </c>
      <c r="BI135" s="224">
        <f>IF(N135="nulová",J135,0)</f>
        <v>0</v>
      </c>
      <c r="BJ135" s="17" t="s">
        <v>21</v>
      </c>
      <c r="BK135" s="224">
        <f>ROUND(I135*H135,2)</f>
        <v>0</v>
      </c>
      <c r="BL135" s="17" t="s">
        <v>259</v>
      </c>
      <c r="BM135" s="223" t="s">
        <v>811</v>
      </c>
    </row>
    <row r="136" s="1" customFormat="1">
      <c r="B136" s="39"/>
      <c r="C136" s="40"/>
      <c r="D136" s="234" t="s">
        <v>192</v>
      </c>
      <c r="E136" s="40"/>
      <c r="F136" s="265" t="s">
        <v>332</v>
      </c>
      <c r="G136" s="40"/>
      <c r="H136" s="40"/>
      <c r="I136" s="134"/>
      <c r="J136" s="40"/>
      <c r="K136" s="40"/>
      <c r="L136" s="44"/>
      <c r="M136" s="266"/>
      <c r="N136" s="84"/>
      <c r="O136" s="84"/>
      <c r="P136" s="84"/>
      <c r="Q136" s="84"/>
      <c r="R136" s="84"/>
      <c r="S136" s="84"/>
      <c r="T136" s="85"/>
      <c r="AT136" s="17" t="s">
        <v>192</v>
      </c>
      <c r="AU136" s="17" t="s">
        <v>89</v>
      </c>
    </row>
    <row r="137" s="11" customFormat="1" ht="22.8" customHeight="1">
      <c r="B137" s="196"/>
      <c r="C137" s="197"/>
      <c r="D137" s="198" t="s">
        <v>79</v>
      </c>
      <c r="E137" s="210" t="s">
        <v>812</v>
      </c>
      <c r="F137" s="210" t="s">
        <v>813</v>
      </c>
      <c r="G137" s="197"/>
      <c r="H137" s="197"/>
      <c r="I137" s="200"/>
      <c r="J137" s="211">
        <f>BK137</f>
        <v>0</v>
      </c>
      <c r="K137" s="197"/>
      <c r="L137" s="202"/>
      <c r="M137" s="203"/>
      <c r="N137" s="204"/>
      <c r="O137" s="204"/>
      <c r="P137" s="205">
        <f>SUM(P138:P198)</f>
        <v>0</v>
      </c>
      <c r="Q137" s="204"/>
      <c r="R137" s="205">
        <f>SUM(R138:R198)</f>
        <v>0.39696000000000004</v>
      </c>
      <c r="S137" s="204"/>
      <c r="T137" s="206">
        <f>SUM(T138:T198)</f>
        <v>0.83182</v>
      </c>
      <c r="AR137" s="207" t="s">
        <v>89</v>
      </c>
      <c r="AT137" s="208" t="s">
        <v>79</v>
      </c>
      <c r="AU137" s="208" t="s">
        <v>21</v>
      </c>
      <c r="AY137" s="207" t="s">
        <v>121</v>
      </c>
      <c r="BK137" s="209">
        <f>SUM(BK138:BK198)</f>
        <v>0</v>
      </c>
    </row>
    <row r="138" s="1" customFormat="1" ht="16.5" customHeight="1">
      <c r="B138" s="39"/>
      <c r="C138" s="212" t="s">
        <v>328</v>
      </c>
      <c r="D138" s="212" t="s">
        <v>125</v>
      </c>
      <c r="E138" s="213" t="s">
        <v>814</v>
      </c>
      <c r="F138" s="214" t="s">
        <v>815</v>
      </c>
      <c r="G138" s="215" t="s">
        <v>367</v>
      </c>
      <c r="H138" s="216">
        <v>190</v>
      </c>
      <c r="I138" s="217"/>
      <c r="J138" s="218">
        <f>ROUND(I138*H138,2)</f>
        <v>0</v>
      </c>
      <c r="K138" s="214" t="s">
        <v>129</v>
      </c>
      <c r="L138" s="44"/>
      <c r="M138" s="219" t="s">
        <v>32</v>
      </c>
      <c r="N138" s="220" t="s">
        <v>51</v>
      </c>
      <c r="O138" s="84"/>
      <c r="P138" s="221">
        <f>O138*H138</f>
        <v>0</v>
      </c>
      <c r="Q138" s="221">
        <v>0</v>
      </c>
      <c r="R138" s="221">
        <f>Q138*H138</f>
        <v>0</v>
      </c>
      <c r="S138" s="221">
        <v>0.0021299999999999999</v>
      </c>
      <c r="T138" s="222">
        <f>S138*H138</f>
        <v>0.4047</v>
      </c>
      <c r="AR138" s="223" t="s">
        <v>259</v>
      </c>
      <c r="AT138" s="223" t="s">
        <v>125</v>
      </c>
      <c r="AU138" s="223" t="s">
        <v>89</v>
      </c>
      <c r="AY138" s="17" t="s">
        <v>121</v>
      </c>
      <c r="BE138" s="224">
        <f>IF(N138="základní",J138,0)</f>
        <v>0</v>
      </c>
      <c r="BF138" s="224">
        <f>IF(N138="snížená",J138,0)</f>
        <v>0</v>
      </c>
      <c r="BG138" s="224">
        <f>IF(N138="zákl. přenesená",J138,0)</f>
        <v>0</v>
      </c>
      <c r="BH138" s="224">
        <f>IF(N138="sníž. přenesená",J138,0)</f>
        <v>0</v>
      </c>
      <c r="BI138" s="224">
        <f>IF(N138="nulová",J138,0)</f>
        <v>0</v>
      </c>
      <c r="BJ138" s="17" t="s">
        <v>21</v>
      </c>
      <c r="BK138" s="224">
        <f>ROUND(I138*H138,2)</f>
        <v>0</v>
      </c>
      <c r="BL138" s="17" t="s">
        <v>259</v>
      </c>
      <c r="BM138" s="223" t="s">
        <v>816</v>
      </c>
    </row>
    <row r="139" s="1" customFormat="1" ht="16.5" customHeight="1">
      <c r="B139" s="39"/>
      <c r="C139" s="212" t="s">
        <v>335</v>
      </c>
      <c r="D139" s="212" t="s">
        <v>125</v>
      </c>
      <c r="E139" s="213" t="s">
        <v>817</v>
      </c>
      <c r="F139" s="214" t="s">
        <v>818</v>
      </c>
      <c r="G139" s="215" t="s">
        <v>367</v>
      </c>
      <c r="H139" s="216">
        <v>80</v>
      </c>
      <c r="I139" s="217"/>
      <c r="J139" s="218">
        <f>ROUND(I139*H139,2)</f>
        <v>0</v>
      </c>
      <c r="K139" s="214" t="s">
        <v>129</v>
      </c>
      <c r="L139" s="44"/>
      <c r="M139" s="219" t="s">
        <v>32</v>
      </c>
      <c r="N139" s="220" t="s">
        <v>51</v>
      </c>
      <c r="O139" s="84"/>
      <c r="P139" s="221">
        <f>O139*H139</f>
        <v>0</v>
      </c>
      <c r="Q139" s="221">
        <v>0</v>
      </c>
      <c r="R139" s="221">
        <f>Q139*H139</f>
        <v>0</v>
      </c>
      <c r="S139" s="221">
        <v>0.0049699999999999996</v>
      </c>
      <c r="T139" s="222">
        <f>S139*H139</f>
        <v>0.39759999999999995</v>
      </c>
      <c r="AR139" s="223" t="s">
        <v>259</v>
      </c>
      <c r="AT139" s="223" t="s">
        <v>125</v>
      </c>
      <c r="AU139" s="223" t="s">
        <v>89</v>
      </c>
      <c r="AY139" s="17" t="s">
        <v>121</v>
      </c>
      <c r="BE139" s="224">
        <f>IF(N139="základní",J139,0)</f>
        <v>0</v>
      </c>
      <c r="BF139" s="224">
        <f>IF(N139="snížená",J139,0)</f>
        <v>0</v>
      </c>
      <c r="BG139" s="224">
        <f>IF(N139="zákl. přenesená",J139,0)</f>
        <v>0</v>
      </c>
      <c r="BH139" s="224">
        <f>IF(N139="sníž. přenesená",J139,0)</f>
        <v>0</v>
      </c>
      <c r="BI139" s="224">
        <f>IF(N139="nulová",J139,0)</f>
        <v>0</v>
      </c>
      <c r="BJ139" s="17" t="s">
        <v>21</v>
      </c>
      <c r="BK139" s="224">
        <f>ROUND(I139*H139,2)</f>
        <v>0</v>
      </c>
      <c r="BL139" s="17" t="s">
        <v>259</v>
      </c>
      <c r="BM139" s="223" t="s">
        <v>819</v>
      </c>
    </row>
    <row r="140" s="1" customFormat="1" ht="16.5" customHeight="1">
      <c r="B140" s="39"/>
      <c r="C140" s="212" t="s">
        <v>339</v>
      </c>
      <c r="D140" s="212" t="s">
        <v>125</v>
      </c>
      <c r="E140" s="213" t="s">
        <v>820</v>
      </c>
      <c r="F140" s="214" t="s">
        <v>821</v>
      </c>
      <c r="G140" s="215" t="s">
        <v>367</v>
      </c>
      <c r="H140" s="216">
        <v>14</v>
      </c>
      <c r="I140" s="217"/>
      <c r="J140" s="218">
        <f>ROUND(I140*H140,2)</f>
        <v>0</v>
      </c>
      <c r="K140" s="214" t="s">
        <v>129</v>
      </c>
      <c r="L140" s="44"/>
      <c r="M140" s="219" t="s">
        <v>32</v>
      </c>
      <c r="N140" s="220" t="s">
        <v>51</v>
      </c>
      <c r="O140" s="84"/>
      <c r="P140" s="221">
        <f>O140*H140</f>
        <v>0</v>
      </c>
      <c r="Q140" s="221">
        <v>0.00066</v>
      </c>
      <c r="R140" s="221">
        <f>Q140*H140</f>
        <v>0.0092399999999999999</v>
      </c>
      <c r="S140" s="221">
        <v>0</v>
      </c>
      <c r="T140" s="222">
        <f>S140*H140</f>
        <v>0</v>
      </c>
      <c r="AR140" s="223" t="s">
        <v>259</v>
      </c>
      <c r="AT140" s="223" t="s">
        <v>125</v>
      </c>
      <c r="AU140" s="223" t="s">
        <v>89</v>
      </c>
      <c r="AY140" s="17" t="s">
        <v>121</v>
      </c>
      <c r="BE140" s="224">
        <f>IF(N140="základní",J140,0)</f>
        <v>0</v>
      </c>
      <c r="BF140" s="224">
        <f>IF(N140="snížená",J140,0)</f>
        <v>0</v>
      </c>
      <c r="BG140" s="224">
        <f>IF(N140="zákl. přenesená",J140,0)</f>
        <v>0</v>
      </c>
      <c r="BH140" s="224">
        <f>IF(N140="sníž. přenesená",J140,0)</f>
        <v>0</v>
      </c>
      <c r="BI140" s="224">
        <f>IF(N140="nulová",J140,0)</f>
        <v>0</v>
      </c>
      <c r="BJ140" s="17" t="s">
        <v>21</v>
      </c>
      <c r="BK140" s="224">
        <f>ROUND(I140*H140,2)</f>
        <v>0</v>
      </c>
      <c r="BL140" s="17" t="s">
        <v>259</v>
      </c>
      <c r="BM140" s="223" t="s">
        <v>822</v>
      </c>
    </row>
    <row r="141" s="1" customFormat="1">
      <c r="B141" s="39"/>
      <c r="C141" s="40"/>
      <c r="D141" s="234" t="s">
        <v>192</v>
      </c>
      <c r="E141" s="40"/>
      <c r="F141" s="265" t="s">
        <v>823</v>
      </c>
      <c r="G141" s="40"/>
      <c r="H141" s="40"/>
      <c r="I141" s="134"/>
      <c r="J141" s="40"/>
      <c r="K141" s="40"/>
      <c r="L141" s="44"/>
      <c r="M141" s="266"/>
      <c r="N141" s="84"/>
      <c r="O141" s="84"/>
      <c r="P141" s="84"/>
      <c r="Q141" s="84"/>
      <c r="R141" s="84"/>
      <c r="S141" s="84"/>
      <c r="T141" s="85"/>
      <c r="AT141" s="17" t="s">
        <v>192</v>
      </c>
      <c r="AU141" s="17" t="s">
        <v>89</v>
      </c>
    </row>
    <row r="142" s="1" customFormat="1" ht="16.5" customHeight="1">
      <c r="B142" s="39"/>
      <c r="C142" s="212" t="s">
        <v>343</v>
      </c>
      <c r="D142" s="212" t="s">
        <v>125</v>
      </c>
      <c r="E142" s="213" t="s">
        <v>820</v>
      </c>
      <c r="F142" s="214" t="s">
        <v>821</v>
      </c>
      <c r="G142" s="215" t="s">
        <v>367</v>
      </c>
      <c r="H142" s="216">
        <v>120</v>
      </c>
      <c r="I142" s="217"/>
      <c r="J142" s="218">
        <f>ROUND(I142*H142,2)</f>
        <v>0</v>
      </c>
      <c r="K142" s="214" t="s">
        <v>129</v>
      </c>
      <c r="L142" s="44"/>
      <c r="M142" s="219" t="s">
        <v>32</v>
      </c>
      <c r="N142" s="220" t="s">
        <v>51</v>
      </c>
      <c r="O142" s="84"/>
      <c r="P142" s="221">
        <f>O142*H142</f>
        <v>0</v>
      </c>
      <c r="Q142" s="221">
        <v>0.00066</v>
      </c>
      <c r="R142" s="221">
        <f>Q142*H142</f>
        <v>0.079199999999999993</v>
      </c>
      <c r="S142" s="221">
        <v>0</v>
      </c>
      <c r="T142" s="222">
        <f>S142*H142</f>
        <v>0</v>
      </c>
      <c r="AR142" s="223" t="s">
        <v>259</v>
      </c>
      <c r="AT142" s="223" t="s">
        <v>125</v>
      </c>
      <c r="AU142" s="223" t="s">
        <v>89</v>
      </c>
      <c r="AY142" s="17" t="s">
        <v>121</v>
      </c>
      <c r="BE142" s="224">
        <f>IF(N142="základní",J142,0)</f>
        <v>0</v>
      </c>
      <c r="BF142" s="224">
        <f>IF(N142="snížená",J142,0)</f>
        <v>0</v>
      </c>
      <c r="BG142" s="224">
        <f>IF(N142="zákl. přenesená",J142,0)</f>
        <v>0</v>
      </c>
      <c r="BH142" s="224">
        <f>IF(N142="sníž. přenesená",J142,0)</f>
        <v>0</v>
      </c>
      <c r="BI142" s="224">
        <f>IF(N142="nulová",J142,0)</f>
        <v>0</v>
      </c>
      <c r="BJ142" s="17" t="s">
        <v>21</v>
      </c>
      <c r="BK142" s="224">
        <f>ROUND(I142*H142,2)</f>
        <v>0</v>
      </c>
      <c r="BL142" s="17" t="s">
        <v>259</v>
      </c>
      <c r="BM142" s="223" t="s">
        <v>824</v>
      </c>
    </row>
    <row r="143" s="1" customFormat="1">
      <c r="B143" s="39"/>
      <c r="C143" s="40"/>
      <c r="D143" s="234" t="s">
        <v>192</v>
      </c>
      <c r="E143" s="40"/>
      <c r="F143" s="265" t="s">
        <v>823</v>
      </c>
      <c r="G143" s="40"/>
      <c r="H143" s="40"/>
      <c r="I143" s="134"/>
      <c r="J143" s="40"/>
      <c r="K143" s="40"/>
      <c r="L143" s="44"/>
      <c r="M143" s="266"/>
      <c r="N143" s="84"/>
      <c r="O143" s="84"/>
      <c r="P143" s="84"/>
      <c r="Q143" s="84"/>
      <c r="R143" s="84"/>
      <c r="S143" s="84"/>
      <c r="T143" s="85"/>
      <c r="AT143" s="17" t="s">
        <v>192</v>
      </c>
      <c r="AU143" s="17" t="s">
        <v>89</v>
      </c>
    </row>
    <row r="144" s="1" customFormat="1" ht="16.5" customHeight="1">
      <c r="B144" s="39"/>
      <c r="C144" s="212" t="s">
        <v>348</v>
      </c>
      <c r="D144" s="212" t="s">
        <v>125</v>
      </c>
      <c r="E144" s="213" t="s">
        <v>825</v>
      </c>
      <c r="F144" s="214" t="s">
        <v>826</v>
      </c>
      <c r="G144" s="215" t="s">
        <v>367</v>
      </c>
      <c r="H144" s="216">
        <v>20</v>
      </c>
      <c r="I144" s="217"/>
      <c r="J144" s="218">
        <f>ROUND(I144*H144,2)</f>
        <v>0</v>
      </c>
      <c r="K144" s="214" t="s">
        <v>129</v>
      </c>
      <c r="L144" s="44"/>
      <c r="M144" s="219" t="s">
        <v>32</v>
      </c>
      <c r="N144" s="220" t="s">
        <v>51</v>
      </c>
      <c r="O144" s="84"/>
      <c r="P144" s="221">
        <f>O144*H144</f>
        <v>0</v>
      </c>
      <c r="Q144" s="221">
        <v>0.00091</v>
      </c>
      <c r="R144" s="221">
        <f>Q144*H144</f>
        <v>0.018200000000000001</v>
      </c>
      <c r="S144" s="221">
        <v>0</v>
      </c>
      <c r="T144" s="222">
        <f>S144*H144</f>
        <v>0</v>
      </c>
      <c r="AR144" s="223" t="s">
        <v>259</v>
      </c>
      <c r="AT144" s="223" t="s">
        <v>125</v>
      </c>
      <c r="AU144" s="223" t="s">
        <v>89</v>
      </c>
      <c r="AY144" s="17" t="s">
        <v>121</v>
      </c>
      <c r="BE144" s="224">
        <f>IF(N144="základní",J144,0)</f>
        <v>0</v>
      </c>
      <c r="BF144" s="224">
        <f>IF(N144="snížená",J144,0)</f>
        <v>0</v>
      </c>
      <c r="BG144" s="224">
        <f>IF(N144="zákl. přenesená",J144,0)</f>
        <v>0</v>
      </c>
      <c r="BH144" s="224">
        <f>IF(N144="sníž. přenesená",J144,0)</f>
        <v>0</v>
      </c>
      <c r="BI144" s="224">
        <f>IF(N144="nulová",J144,0)</f>
        <v>0</v>
      </c>
      <c r="BJ144" s="17" t="s">
        <v>21</v>
      </c>
      <c r="BK144" s="224">
        <f>ROUND(I144*H144,2)</f>
        <v>0</v>
      </c>
      <c r="BL144" s="17" t="s">
        <v>259</v>
      </c>
      <c r="BM144" s="223" t="s">
        <v>827</v>
      </c>
    </row>
    <row r="145" s="1" customFormat="1">
      <c r="B145" s="39"/>
      <c r="C145" s="40"/>
      <c r="D145" s="234" t="s">
        <v>192</v>
      </c>
      <c r="E145" s="40"/>
      <c r="F145" s="265" t="s">
        <v>823</v>
      </c>
      <c r="G145" s="40"/>
      <c r="H145" s="40"/>
      <c r="I145" s="134"/>
      <c r="J145" s="40"/>
      <c r="K145" s="40"/>
      <c r="L145" s="44"/>
      <c r="M145" s="266"/>
      <c r="N145" s="84"/>
      <c r="O145" s="84"/>
      <c r="P145" s="84"/>
      <c r="Q145" s="84"/>
      <c r="R145" s="84"/>
      <c r="S145" s="84"/>
      <c r="T145" s="85"/>
      <c r="AT145" s="17" t="s">
        <v>192</v>
      </c>
      <c r="AU145" s="17" t="s">
        <v>89</v>
      </c>
    </row>
    <row r="146" s="1" customFormat="1" ht="16.5" customHeight="1">
      <c r="B146" s="39"/>
      <c r="C146" s="212" t="s">
        <v>355</v>
      </c>
      <c r="D146" s="212" t="s">
        <v>125</v>
      </c>
      <c r="E146" s="213" t="s">
        <v>825</v>
      </c>
      <c r="F146" s="214" t="s">
        <v>826</v>
      </c>
      <c r="G146" s="215" t="s">
        <v>367</v>
      </c>
      <c r="H146" s="216">
        <v>6</v>
      </c>
      <c r="I146" s="217"/>
      <c r="J146" s="218">
        <f>ROUND(I146*H146,2)</f>
        <v>0</v>
      </c>
      <c r="K146" s="214" t="s">
        <v>129</v>
      </c>
      <c r="L146" s="44"/>
      <c r="M146" s="219" t="s">
        <v>32</v>
      </c>
      <c r="N146" s="220" t="s">
        <v>51</v>
      </c>
      <c r="O146" s="84"/>
      <c r="P146" s="221">
        <f>O146*H146</f>
        <v>0</v>
      </c>
      <c r="Q146" s="221">
        <v>0.00091</v>
      </c>
      <c r="R146" s="221">
        <f>Q146*H146</f>
        <v>0.0054599999999999996</v>
      </c>
      <c r="S146" s="221">
        <v>0</v>
      </c>
      <c r="T146" s="222">
        <f>S146*H146</f>
        <v>0</v>
      </c>
      <c r="AR146" s="223" t="s">
        <v>259</v>
      </c>
      <c r="AT146" s="223" t="s">
        <v>125</v>
      </c>
      <c r="AU146" s="223" t="s">
        <v>89</v>
      </c>
      <c r="AY146" s="17" t="s">
        <v>121</v>
      </c>
      <c r="BE146" s="224">
        <f>IF(N146="základní",J146,0)</f>
        <v>0</v>
      </c>
      <c r="BF146" s="224">
        <f>IF(N146="snížená",J146,0)</f>
        <v>0</v>
      </c>
      <c r="BG146" s="224">
        <f>IF(N146="zákl. přenesená",J146,0)</f>
        <v>0</v>
      </c>
      <c r="BH146" s="224">
        <f>IF(N146="sníž. přenesená",J146,0)</f>
        <v>0</v>
      </c>
      <c r="BI146" s="224">
        <f>IF(N146="nulová",J146,0)</f>
        <v>0</v>
      </c>
      <c r="BJ146" s="17" t="s">
        <v>21</v>
      </c>
      <c r="BK146" s="224">
        <f>ROUND(I146*H146,2)</f>
        <v>0</v>
      </c>
      <c r="BL146" s="17" t="s">
        <v>259</v>
      </c>
      <c r="BM146" s="223" t="s">
        <v>828</v>
      </c>
    </row>
    <row r="147" s="1" customFormat="1">
      <c r="B147" s="39"/>
      <c r="C147" s="40"/>
      <c r="D147" s="234" t="s">
        <v>192</v>
      </c>
      <c r="E147" s="40"/>
      <c r="F147" s="265" t="s">
        <v>823</v>
      </c>
      <c r="G147" s="40"/>
      <c r="H147" s="40"/>
      <c r="I147" s="134"/>
      <c r="J147" s="40"/>
      <c r="K147" s="40"/>
      <c r="L147" s="44"/>
      <c r="M147" s="266"/>
      <c r="N147" s="84"/>
      <c r="O147" s="84"/>
      <c r="P147" s="84"/>
      <c r="Q147" s="84"/>
      <c r="R147" s="84"/>
      <c r="S147" s="84"/>
      <c r="T147" s="85"/>
      <c r="AT147" s="17" t="s">
        <v>192</v>
      </c>
      <c r="AU147" s="17" t="s">
        <v>89</v>
      </c>
    </row>
    <row r="148" s="1" customFormat="1" ht="16.5" customHeight="1">
      <c r="B148" s="39"/>
      <c r="C148" s="212" t="s">
        <v>364</v>
      </c>
      <c r="D148" s="212" t="s">
        <v>125</v>
      </c>
      <c r="E148" s="213" t="s">
        <v>829</v>
      </c>
      <c r="F148" s="214" t="s">
        <v>830</v>
      </c>
      <c r="G148" s="215" t="s">
        <v>367</v>
      </c>
      <c r="H148" s="216">
        <v>12</v>
      </c>
      <c r="I148" s="217"/>
      <c r="J148" s="218">
        <f>ROUND(I148*H148,2)</f>
        <v>0</v>
      </c>
      <c r="K148" s="214" t="s">
        <v>129</v>
      </c>
      <c r="L148" s="44"/>
      <c r="M148" s="219" t="s">
        <v>32</v>
      </c>
      <c r="N148" s="220" t="s">
        <v>51</v>
      </c>
      <c r="O148" s="84"/>
      <c r="P148" s="221">
        <f>O148*H148</f>
        <v>0</v>
      </c>
      <c r="Q148" s="221">
        <v>0.0011900000000000001</v>
      </c>
      <c r="R148" s="221">
        <f>Q148*H148</f>
        <v>0.014280000000000001</v>
      </c>
      <c r="S148" s="221">
        <v>0</v>
      </c>
      <c r="T148" s="222">
        <f>S148*H148</f>
        <v>0</v>
      </c>
      <c r="AR148" s="223" t="s">
        <v>259</v>
      </c>
      <c r="AT148" s="223" t="s">
        <v>125</v>
      </c>
      <c r="AU148" s="223" t="s">
        <v>89</v>
      </c>
      <c r="AY148" s="17" t="s">
        <v>121</v>
      </c>
      <c r="BE148" s="224">
        <f>IF(N148="základní",J148,0)</f>
        <v>0</v>
      </c>
      <c r="BF148" s="224">
        <f>IF(N148="snížená",J148,0)</f>
        <v>0</v>
      </c>
      <c r="BG148" s="224">
        <f>IF(N148="zákl. přenesená",J148,0)</f>
        <v>0</v>
      </c>
      <c r="BH148" s="224">
        <f>IF(N148="sníž. přenesená",J148,0)</f>
        <v>0</v>
      </c>
      <c r="BI148" s="224">
        <f>IF(N148="nulová",J148,0)</f>
        <v>0</v>
      </c>
      <c r="BJ148" s="17" t="s">
        <v>21</v>
      </c>
      <c r="BK148" s="224">
        <f>ROUND(I148*H148,2)</f>
        <v>0</v>
      </c>
      <c r="BL148" s="17" t="s">
        <v>259</v>
      </c>
      <c r="BM148" s="223" t="s">
        <v>831</v>
      </c>
    </row>
    <row r="149" s="1" customFormat="1">
      <c r="B149" s="39"/>
      <c r="C149" s="40"/>
      <c r="D149" s="234" t="s">
        <v>192</v>
      </c>
      <c r="E149" s="40"/>
      <c r="F149" s="265" t="s">
        <v>823</v>
      </c>
      <c r="G149" s="40"/>
      <c r="H149" s="40"/>
      <c r="I149" s="134"/>
      <c r="J149" s="40"/>
      <c r="K149" s="40"/>
      <c r="L149" s="44"/>
      <c r="M149" s="266"/>
      <c r="N149" s="84"/>
      <c r="O149" s="84"/>
      <c r="P149" s="84"/>
      <c r="Q149" s="84"/>
      <c r="R149" s="84"/>
      <c r="S149" s="84"/>
      <c r="T149" s="85"/>
      <c r="AT149" s="17" t="s">
        <v>192</v>
      </c>
      <c r="AU149" s="17" t="s">
        <v>89</v>
      </c>
    </row>
    <row r="150" s="1" customFormat="1" ht="16.5" customHeight="1">
      <c r="B150" s="39"/>
      <c r="C150" s="212" t="s">
        <v>370</v>
      </c>
      <c r="D150" s="212" t="s">
        <v>125</v>
      </c>
      <c r="E150" s="213" t="s">
        <v>832</v>
      </c>
      <c r="F150" s="214" t="s">
        <v>833</v>
      </c>
      <c r="G150" s="215" t="s">
        <v>367</v>
      </c>
      <c r="H150" s="216">
        <v>6</v>
      </c>
      <c r="I150" s="217"/>
      <c r="J150" s="218">
        <f>ROUND(I150*H150,2)</f>
        <v>0</v>
      </c>
      <c r="K150" s="214" t="s">
        <v>129</v>
      </c>
      <c r="L150" s="44"/>
      <c r="M150" s="219" t="s">
        <v>32</v>
      </c>
      <c r="N150" s="220" t="s">
        <v>51</v>
      </c>
      <c r="O150" s="84"/>
      <c r="P150" s="221">
        <f>O150*H150</f>
        <v>0</v>
      </c>
      <c r="Q150" s="221">
        <v>0.00077999999999999999</v>
      </c>
      <c r="R150" s="221">
        <f>Q150*H150</f>
        <v>0.0046800000000000001</v>
      </c>
      <c r="S150" s="221">
        <v>0</v>
      </c>
      <c r="T150" s="222">
        <f>S150*H150</f>
        <v>0</v>
      </c>
      <c r="AR150" s="223" t="s">
        <v>259</v>
      </c>
      <c r="AT150" s="223" t="s">
        <v>125</v>
      </c>
      <c r="AU150" s="223" t="s">
        <v>89</v>
      </c>
      <c r="AY150" s="17" t="s">
        <v>121</v>
      </c>
      <c r="BE150" s="224">
        <f>IF(N150="základní",J150,0)</f>
        <v>0</v>
      </c>
      <c r="BF150" s="224">
        <f>IF(N150="snížená",J150,0)</f>
        <v>0</v>
      </c>
      <c r="BG150" s="224">
        <f>IF(N150="zákl. přenesená",J150,0)</f>
        <v>0</v>
      </c>
      <c r="BH150" s="224">
        <f>IF(N150="sníž. přenesená",J150,0)</f>
        <v>0</v>
      </c>
      <c r="BI150" s="224">
        <f>IF(N150="nulová",J150,0)</f>
        <v>0</v>
      </c>
      <c r="BJ150" s="17" t="s">
        <v>21</v>
      </c>
      <c r="BK150" s="224">
        <f>ROUND(I150*H150,2)</f>
        <v>0</v>
      </c>
      <c r="BL150" s="17" t="s">
        <v>259</v>
      </c>
      <c r="BM150" s="223" t="s">
        <v>834</v>
      </c>
    </row>
    <row r="151" s="1" customFormat="1">
      <c r="B151" s="39"/>
      <c r="C151" s="40"/>
      <c r="D151" s="234" t="s">
        <v>192</v>
      </c>
      <c r="E151" s="40"/>
      <c r="F151" s="265" t="s">
        <v>823</v>
      </c>
      <c r="G151" s="40"/>
      <c r="H151" s="40"/>
      <c r="I151" s="134"/>
      <c r="J151" s="40"/>
      <c r="K151" s="40"/>
      <c r="L151" s="44"/>
      <c r="M151" s="266"/>
      <c r="N151" s="84"/>
      <c r="O151" s="84"/>
      <c r="P151" s="84"/>
      <c r="Q151" s="84"/>
      <c r="R151" s="84"/>
      <c r="S151" s="84"/>
      <c r="T151" s="85"/>
      <c r="AT151" s="17" t="s">
        <v>192</v>
      </c>
      <c r="AU151" s="17" t="s">
        <v>89</v>
      </c>
    </row>
    <row r="152" s="1" customFormat="1" ht="16.5" customHeight="1">
      <c r="B152" s="39"/>
      <c r="C152" s="212" t="s">
        <v>374</v>
      </c>
      <c r="D152" s="212" t="s">
        <v>125</v>
      </c>
      <c r="E152" s="213" t="s">
        <v>835</v>
      </c>
      <c r="F152" s="214" t="s">
        <v>836</v>
      </c>
      <c r="G152" s="215" t="s">
        <v>367</v>
      </c>
      <c r="H152" s="216">
        <v>24</v>
      </c>
      <c r="I152" s="217"/>
      <c r="J152" s="218">
        <f>ROUND(I152*H152,2)</f>
        <v>0</v>
      </c>
      <c r="K152" s="214" t="s">
        <v>129</v>
      </c>
      <c r="L152" s="44"/>
      <c r="M152" s="219" t="s">
        <v>32</v>
      </c>
      <c r="N152" s="220" t="s">
        <v>51</v>
      </c>
      <c r="O152" s="84"/>
      <c r="P152" s="221">
        <f>O152*H152</f>
        <v>0</v>
      </c>
      <c r="Q152" s="221">
        <v>0.00096000000000000002</v>
      </c>
      <c r="R152" s="221">
        <f>Q152*H152</f>
        <v>0.023040000000000001</v>
      </c>
      <c r="S152" s="221">
        <v>0</v>
      </c>
      <c r="T152" s="222">
        <f>S152*H152</f>
        <v>0</v>
      </c>
      <c r="AR152" s="223" t="s">
        <v>259</v>
      </c>
      <c r="AT152" s="223" t="s">
        <v>125</v>
      </c>
      <c r="AU152" s="223" t="s">
        <v>89</v>
      </c>
      <c r="AY152" s="17" t="s">
        <v>121</v>
      </c>
      <c r="BE152" s="224">
        <f>IF(N152="základní",J152,0)</f>
        <v>0</v>
      </c>
      <c r="BF152" s="224">
        <f>IF(N152="snížená",J152,0)</f>
        <v>0</v>
      </c>
      <c r="BG152" s="224">
        <f>IF(N152="zákl. přenesená",J152,0)</f>
        <v>0</v>
      </c>
      <c r="BH152" s="224">
        <f>IF(N152="sníž. přenesená",J152,0)</f>
        <v>0</v>
      </c>
      <c r="BI152" s="224">
        <f>IF(N152="nulová",J152,0)</f>
        <v>0</v>
      </c>
      <c r="BJ152" s="17" t="s">
        <v>21</v>
      </c>
      <c r="BK152" s="224">
        <f>ROUND(I152*H152,2)</f>
        <v>0</v>
      </c>
      <c r="BL152" s="17" t="s">
        <v>259</v>
      </c>
      <c r="BM152" s="223" t="s">
        <v>837</v>
      </c>
    </row>
    <row r="153" s="1" customFormat="1">
      <c r="B153" s="39"/>
      <c r="C153" s="40"/>
      <c r="D153" s="234" t="s">
        <v>192</v>
      </c>
      <c r="E153" s="40"/>
      <c r="F153" s="265" t="s">
        <v>823</v>
      </c>
      <c r="G153" s="40"/>
      <c r="H153" s="40"/>
      <c r="I153" s="134"/>
      <c r="J153" s="40"/>
      <c r="K153" s="40"/>
      <c r="L153" s="44"/>
      <c r="M153" s="266"/>
      <c r="N153" s="84"/>
      <c r="O153" s="84"/>
      <c r="P153" s="84"/>
      <c r="Q153" s="84"/>
      <c r="R153" s="84"/>
      <c r="S153" s="84"/>
      <c r="T153" s="85"/>
      <c r="AT153" s="17" t="s">
        <v>192</v>
      </c>
      <c r="AU153" s="17" t="s">
        <v>89</v>
      </c>
    </row>
    <row r="154" s="1" customFormat="1" ht="16.5" customHeight="1">
      <c r="B154" s="39"/>
      <c r="C154" s="212" t="s">
        <v>382</v>
      </c>
      <c r="D154" s="212" t="s">
        <v>125</v>
      </c>
      <c r="E154" s="213" t="s">
        <v>838</v>
      </c>
      <c r="F154" s="214" t="s">
        <v>839</v>
      </c>
      <c r="G154" s="215" t="s">
        <v>367</v>
      </c>
      <c r="H154" s="216">
        <v>40</v>
      </c>
      <c r="I154" s="217"/>
      <c r="J154" s="218">
        <f>ROUND(I154*H154,2)</f>
        <v>0</v>
      </c>
      <c r="K154" s="214" t="s">
        <v>129</v>
      </c>
      <c r="L154" s="44"/>
      <c r="M154" s="219" t="s">
        <v>32</v>
      </c>
      <c r="N154" s="220" t="s">
        <v>51</v>
      </c>
      <c r="O154" s="84"/>
      <c r="P154" s="221">
        <f>O154*H154</f>
        <v>0</v>
      </c>
      <c r="Q154" s="221">
        <v>0.00125</v>
      </c>
      <c r="R154" s="221">
        <f>Q154*H154</f>
        <v>0.050000000000000003</v>
      </c>
      <c r="S154" s="221">
        <v>0</v>
      </c>
      <c r="T154" s="222">
        <f>S154*H154</f>
        <v>0</v>
      </c>
      <c r="AR154" s="223" t="s">
        <v>259</v>
      </c>
      <c r="AT154" s="223" t="s">
        <v>125</v>
      </c>
      <c r="AU154" s="223" t="s">
        <v>89</v>
      </c>
      <c r="AY154" s="17" t="s">
        <v>121</v>
      </c>
      <c r="BE154" s="224">
        <f>IF(N154="základní",J154,0)</f>
        <v>0</v>
      </c>
      <c r="BF154" s="224">
        <f>IF(N154="snížená",J154,0)</f>
        <v>0</v>
      </c>
      <c r="BG154" s="224">
        <f>IF(N154="zákl. přenesená",J154,0)</f>
        <v>0</v>
      </c>
      <c r="BH154" s="224">
        <f>IF(N154="sníž. přenesená",J154,0)</f>
        <v>0</v>
      </c>
      <c r="BI154" s="224">
        <f>IF(N154="nulová",J154,0)</f>
        <v>0</v>
      </c>
      <c r="BJ154" s="17" t="s">
        <v>21</v>
      </c>
      <c r="BK154" s="224">
        <f>ROUND(I154*H154,2)</f>
        <v>0</v>
      </c>
      <c r="BL154" s="17" t="s">
        <v>259</v>
      </c>
      <c r="BM154" s="223" t="s">
        <v>840</v>
      </c>
    </row>
    <row r="155" s="1" customFormat="1">
      <c r="B155" s="39"/>
      <c r="C155" s="40"/>
      <c r="D155" s="234" t="s">
        <v>192</v>
      </c>
      <c r="E155" s="40"/>
      <c r="F155" s="265" t="s">
        <v>823</v>
      </c>
      <c r="G155" s="40"/>
      <c r="H155" s="40"/>
      <c r="I155" s="134"/>
      <c r="J155" s="40"/>
      <c r="K155" s="40"/>
      <c r="L155" s="44"/>
      <c r="M155" s="266"/>
      <c r="N155" s="84"/>
      <c r="O155" s="84"/>
      <c r="P155" s="84"/>
      <c r="Q155" s="84"/>
      <c r="R155" s="84"/>
      <c r="S155" s="84"/>
      <c r="T155" s="85"/>
      <c r="AT155" s="17" t="s">
        <v>192</v>
      </c>
      <c r="AU155" s="17" t="s">
        <v>89</v>
      </c>
    </row>
    <row r="156" s="1" customFormat="1" ht="16.5" customHeight="1">
      <c r="B156" s="39"/>
      <c r="C156" s="212" t="s">
        <v>387</v>
      </c>
      <c r="D156" s="212" t="s">
        <v>125</v>
      </c>
      <c r="E156" s="213" t="s">
        <v>841</v>
      </c>
      <c r="F156" s="214" t="s">
        <v>842</v>
      </c>
      <c r="G156" s="215" t="s">
        <v>367</v>
      </c>
      <c r="H156" s="216">
        <v>20</v>
      </c>
      <c r="I156" s="217"/>
      <c r="J156" s="218">
        <f>ROUND(I156*H156,2)</f>
        <v>0</v>
      </c>
      <c r="K156" s="214" t="s">
        <v>129</v>
      </c>
      <c r="L156" s="44"/>
      <c r="M156" s="219" t="s">
        <v>32</v>
      </c>
      <c r="N156" s="220" t="s">
        <v>51</v>
      </c>
      <c r="O156" s="84"/>
      <c r="P156" s="221">
        <f>O156*H156</f>
        <v>0</v>
      </c>
      <c r="Q156" s="221">
        <v>0.0025600000000000002</v>
      </c>
      <c r="R156" s="221">
        <f>Q156*H156</f>
        <v>0.051200000000000002</v>
      </c>
      <c r="S156" s="221">
        <v>0</v>
      </c>
      <c r="T156" s="222">
        <f>S156*H156</f>
        <v>0</v>
      </c>
      <c r="AR156" s="223" t="s">
        <v>259</v>
      </c>
      <c r="AT156" s="223" t="s">
        <v>125</v>
      </c>
      <c r="AU156" s="223" t="s">
        <v>89</v>
      </c>
      <c r="AY156" s="17" t="s">
        <v>121</v>
      </c>
      <c r="BE156" s="224">
        <f>IF(N156="základní",J156,0)</f>
        <v>0</v>
      </c>
      <c r="BF156" s="224">
        <f>IF(N156="snížená",J156,0)</f>
        <v>0</v>
      </c>
      <c r="BG156" s="224">
        <f>IF(N156="zákl. přenesená",J156,0)</f>
        <v>0</v>
      </c>
      <c r="BH156" s="224">
        <f>IF(N156="sníž. přenesená",J156,0)</f>
        <v>0</v>
      </c>
      <c r="BI156" s="224">
        <f>IF(N156="nulová",J156,0)</f>
        <v>0</v>
      </c>
      <c r="BJ156" s="17" t="s">
        <v>21</v>
      </c>
      <c r="BK156" s="224">
        <f>ROUND(I156*H156,2)</f>
        <v>0</v>
      </c>
      <c r="BL156" s="17" t="s">
        <v>259</v>
      </c>
      <c r="BM156" s="223" t="s">
        <v>843</v>
      </c>
    </row>
    <row r="157" s="1" customFormat="1">
      <c r="B157" s="39"/>
      <c r="C157" s="40"/>
      <c r="D157" s="234" t="s">
        <v>192</v>
      </c>
      <c r="E157" s="40"/>
      <c r="F157" s="265" t="s">
        <v>823</v>
      </c>
      <c r="G157" s="40"/>
      <c r="H157" s="40"/>
      <c r="I157" s="134"/>
      <c r="J157" s="40"/>
      <c r="K157" s="40"/>
      <c r="L157" s="44"/>
      <c r="M157" s="266"/>
      <c r="N157" s="84"/>
      <c r="O157" s="84"/>
      <c r="P157" s="84"/>
      <c r="Q157" s="84"/>
      <c r="R157" s="84"/>
      <c r="S157" s="84"/>
      <c r="T157" s="85"/>
      <c r="AT157" s="17" t="s">
        <v>192</v>
      </c>
      <c r="AU157" s="17" t="s">
        <v>89</v>
      </c>
    </row>
    <row r="158" s="1" customFormat="1" ht="24" customHeight="1">
      <c r="B158" s="39"/>
      <c r="C158" s="212" t="s">
        <v>391</v>
      </c>
      <c r="D158" s="212" t="s">
        <v>125</v>
      </c>
      <c r="E158" s="213" t="s">
        <v>844</v>
      </c>
      <c r="F158" s="214" t="s">
        <v>845</v>
      </c>
      <c r="G158" s="215" t="s">
        <v>367</v>
      </c>
      <c r="H158" s="216">
        <v>60</v>
      </c>
      <c r="I158" s="217"/>
      <c r="J158" s="218">
        <f>ROUND(I158*H158,2)</f>
        <v>0</v>
      </c>
      <c r="K158" s="214" t="s">
        <v>129</v>
      </c>
      <c r="L158" s="44"/>
      <c r="M158" s="219" t="s">
        <v>32</v>
      </c>
      <c r="N158" s="220" t="s">
        <v>51</v>
      </c>
      <c r="O158" s="84"/>
      <c r="P158" s="221">
        <f>O158*H158</f>
        <v>0</v>
      </c>
      <c r="Q158" s="221">
        <v>5.0000000000000002E-05</v>
      </c>
      <c r="R158" s="221">
        <f>Q158*H158</f>
        <v>0.0030000000000000001</v>
      </c>
      <c r="S158" s="221">
        <v>0</v>
      </c>
      <c r="T158" s="222">
        <f>S158*H158</f>
        <v>0</v>
      </c>
      <c r="AR158" s="223" t="s">
        <v>259</v>
      </c>
      <c r="AT158" s="223" t="s">
        <v>125</v>
      </c>
      <c r="AU158" s="223" t="s">
        <v>89</v>
      </c>
      <c r="AY158" s="17" t="s">
        <v>121</v>
      </c>
      <c r="BE158" s="224">
        <f>IF(N158="základní",J158,0)</f>
        <v>0</v>
      </c>
      <c r="BF158" s="224">
        <f>IF(N158="snížená",J158,0)</f>
        <v>0</v>
      </c>
      <c r="BG158" s="224">
        <f>IF(N158="zákl. přenesená",J158,0)</f>
        <v>0</v>
      </c>
      <c r="BH158" s="224">
        <f>IF(N158="sníž. přenesená",J158,0)</f>
        <v>0</v>
      </c>
      <c r="BI158" s="224">
        <f>IF(N158="nulová",J158,0)</f>
        <v>0</v>
      </c>
      <c r="BJ158" s="17" t="s">
        <v>21</v>
      </c>
      <c r="BK158" s="224">
        <f>ROUND(I158*H158,2)</f>
        <v>0</v>
      </c>
      <c r="BL158" s="17" t="s">
        <v>259</v>
      </c>
      <c r="BM158" s="223" t="s">
        <v>846</v>
      </c>
    </row>
    <row r="159" s="1" customFormat="1">
      <c r="B159" s="39"/>
      <c r="C159" s="40"/>
      <c r="D159" s="234" t="s">
        <v>192</v>
      </c>
      <c r="E159" s="40"/>
      <c r="F159" s="265" t="s">
        <v>847</v>
      </c>
      <c r="G159" s="40"/>
      <c r="H159" s="40"/>
      <c r="I159" s="134"/>
      <c r="J159" s="40"/>
      <c r="K159" s="40"/>
      <c r="L159" s="44"/>
      <c r="M159" s="266"/>
      <c r="N159" s="84"/>
      <c r="O159" s="84"/>
      <c r="P159" s="84"/>
      <c r="Q159" s="84"/>
      <c r="R159" s="84"/>
      <c r="S159" s="84"/>
      <c r="T159" s="85"/>
      <c r="AT159" s="17" t="s">
        <v>192</v>
      </c>
      <c r="AU159" s="17" t="s">
        <v>89</v>
      </c>
    </row>
    <row r="160" s="1" customFormat="1" ht="24" customHeight="1">
      <c r="B160" s="39"/>
      <c r="C160" s="212" t="s">
        <v>398</v>
      </c>
      <c r="D160" s="212" t="s">
        <v>125</v>
      </c>
      <c r="E160" s="213" t="s">
        <v>848</v>
      </c>
      <c r="F160" s="214" t="s">
        <v>849</v>
      </c>
      <c r="G160" s="215" t="s">
        <v>367</v>
      </c>
      <c r="H160" s="216">
        <v>6</v>
      </c>
      <c r="I160" s="217"/>
      <c r="J160" s="218">
        <f>ROUND(I160*H160,2)</f>
        <v>0</v>
      </c>
      <c r="K160" s="214" t="s">
        <v>129</v>
      </c>
      <c r="L160" s="44"/>
      <c r="M160" s="219" t="s">
        <v>32</v>
      </c>
      <c r="N160" s="220" t="s">
        <v>51</v>
      </c>
      <c r="O160" s="84"/>
      <c r="P160" s="221">
        <f>O160*H160</f>
        <v>0</v>
      </c>
      <c r="Q160" s="221">
        <v>6.9999999999999994E-05</v>
      </c>
      <c r="R160" s="221">
        <f>Q160*H160</f>
        <v>0.00041999999999999996</v>
      </c>
      <c r="S160" s="221">
        <v>0</v>
      </c>
      <c r="T160" s="222">
        <f>S160*H160</f>
        <v>0</v>
      </c>
      <c r="AR160" s="223" t="s">
        <v>259</v>
      </c>
      <c r="AT160" s="223" t="s">
        <v>125</v>
      </c>
      <c r="AU160" s="223" t="s">
        <v>89</v>
      </c>
      <c r="AY160" s="17" t="s">
        <v>121</v>
      </c>
      <c r="BE160" s="224">
        <f>IF(N160="základní",J160,0)</f>
        <v>0</v>
      </c>
      <c r="BF160" s="224">
        <f>IF(N160="snížená",J160,0)</f>
        <v>0</v>
      </c>
      <c r="BG160" s="224">
        <f>IF(N160="zákl. přenesená",J160,0)</f>
        <v>0</v>
      </c>
      <c r="BH160" s="224">
        <f>IF(N160="sníž. přenesená",J160,0)</f>
        <v>0</v>
      </c>
      <c r="BI160" s="224">
        <f>IF(N160="nulová",J160,0)</f>
        <v>0</v>
      </c>
      <c r="BJ160" s="17" t="s">
        <v>21</v>
      </c>
      <c r="BK160" s="224">
        <f>ROUND(I160*H160,2)</f>
        <v>0</v>
      </c>
      <c r="BL160" s="17" t="s">
        <v>259</v>
      </c>
      <c r="BM160" s="223" t="s">
        <v>850</v>
      </c>
    </row>
    <row r="161" s="1" customFormat="1">
      <c r="B161" s="39"/>
      <c r="C161" s="40"/>
      <c r="D161" s="234" t="s">
        <v>192</v>
      </c>
      <c r="E161" s="40"/>
      <c r="F161" s="265" t="s">
        <v>847</v>
      </c>
      <c r="G161" s="40"/>
      <c r="H161" s="40"/>
      <c r="I161" s="134"/>
      <c r="J161" s="40"/>
      <c r="K161" s="40"/>
      <c r="L161" s="44"/>
      <c r="M161" s="266"/>
      <c r="N161" s="84"/>
      <c r="O161" s="84"/>
      <c r="P161" s="84"/>
      <c r="Q161" s="84"/>
      <c r="R161" s="84"/>
      <c r="S161" s="84"/>
      <c r="T161" s="85"/>
      <c r="AT161" s="17" t="s">
        <v>192</v>
      </c>
      <c r="AU161" s="17" t="s">
        <v>89</v>
      </c>
    </row>
    <row r="162" s="1" customFormat="1" ht="24" customHeight="1">
      <c r="B162" s="39"/>
      <c r="C162" s="212" t="s">
        <v>403</v>
      </c>
      <c r="D162" s="212" t="s">
        <v>125</v>
      </c>
      <c r="E162" s="213" t="s">
        <v>851</v>
      </c>
      <c r="F162" s="214" t="s">
        <v>852</v>
      </c>
      <c r="G162" s="215" t="s">
        <v>367</v>
      </c>
      <c r="H162" s="216">
        <v>60</v>
      </c>
      <c r="I162" s="217"/>
      <c r="J162" s="218">
        <f>ROUND(I162*H162,2)</f>
        <v>0</v>
      </c>
      <c r="K162" s="214" t="s">
        <v>129</v>
      </c>
      <c r="L162" s="44"/>
      <c r="M162" s="219" t="s">
        <v>32</v>
      </c>
      <c r="N162" s="220" t="s">
        <v>51</v>
      </c>
      <c r="O162" s="84"/>
      <c r="P162" s="221">
        <f>O162*H162</f>
        <v>0</v>
      </c>
      <c r="Q162" s="221">
        <v>0.00012</v>
      </c>
      <c r="R162" s="221">
        <f>Q162*H162</f>
        <v>0.0071999999999999998</v>
      </c>
      <c r="S162" s="221">
        <v>0</v>
      </c>
      <c r="T162" s="222">
        <f>S162*H162</f>
        <v>0</v>
      </c>
      <c r="AR162" s="223" t="s">
        <v>259</v>
      </c>
      <c r="AT162" s="223" t="s">
        <v>125</v>
      </c>
      <c r="AU162" s="223" t="s">
        <v>89</v>
      </c>
      <c r="AY162" s="17" t="s">
        <v>121</v>
      </c>
      <c r="BE162" s="224">
        <f>IF(N162="základní",J162,0)</f>
        <v>0</v>
      </c>
      <c r="BF162" s="224">
        <f>IF(N162="snížená",J162,0)</f>
        <v>0</v>
      </c>
      <c r="BG162" s="224">
        <f>IF(N162="zákl. přenesená",J162,0)</f>
        <v>0</v>
      </c>
      <c r="BH162" s="224">
        <f>IF(N162="sníž. přenesená",J162,0)</f>
        <v>0</v>
      </c>
      <c r="BI162" s="224">
        <f>IF(N162="nulová",J162,0)</f>
        <v>0</v>
      </c>
      <c r="BJ162" s="17" t="s">
        <v>21</v>
      </c>
      <c r="BK162" s="224">
        <f>ROUND(I162*H162,2)</f>
        <v>0</v>
      </c>
      <c r="BL162" s="17" t="s">
        <v>259</v>
      </c>
      <c r="BM162" s="223" t="s">
        <v>853</v>
      </c>
    </row>
    <row r="163" s="1" customFormat="1">
      <c r="B163" s="39"/>
      <c r="C163" s="40"/>
      <c r="D163" s="234" t="s">
        <v>192</v>
      </c>
      <c r="E163" s="40"/>
      <c r="F163" s="265" t="s">
        <v>847</v>
      </c>
      <c r="G163" s="40"/>
      <c r="H163" s="40"/>
      <c r="I163" s="134"/>
      <c r="J163" s="40"/>
      <c r="K163" s="40"/>
      <c r="L163" s="44"/>
      <c r="M163" s="266"/>
      <c r="N163" s="84"/>
      <c r="O163" s="84"/>
      <c r="P163" s="84"/>
      <c r="Q163" s="84"/>
      <c r="R163" s="84"/>
      <c r="S163" s="84"/>
      <c r="T163" s="85"/>
      <c r="AT163" s="17" t="s">
        <v>192</v>
      </c>
      <c r="AU163" s="17" t="s">
        <v>89</v>
      </c>
    </row>
    <row r="164" s="1" customFormat="1" ht="24" customHeight="1">
      <c r="B164" s="39"/>
      <c r="C164" s="212" t="s">
        <v>29</v>
      </c>
      <c r="D164" s="212" t="s">
        <v>125</v>
      </c>
      <c r="E164" s="213" t="s">
        <v>854</v>
      </c>
      <c r="F164" s="214" t="s">
        <v>855</v>
      </c>
      <c r="G164" s="215" t="s">
        <v>367</v>
      </c>
      <c r="H164" s="216">
        <v>16</v>
      </c>
      <c r="I164" s="217"/>
      <c r="J164" s="218">
        <f>ROUND(I164*H164,2)</f>
        <v>0</v>
      </c>
      <c r="K164" s="214" t="s">
        <v>129</v>
      </c>
      <c r="L164" s="44"/>
      <c r="M164" s="219" t="s">
        <v>32</v>
      </c>
      <c r="N164" s="220" t="s">
        <v>51</v>
      </c>
      <c r="O164" s="84"/>
      <c r="P164" s="221">
        <f>O164*H164</f>
        <v>0</v>
      </c>
      <c r="Q164" s="221">
        <v>0.00016000000000000001</v>
      </c>
      <c r="R164" s="221">
        <f>Q164*H164</f>
        <v>0.0025600000000000002</v>
      </c>
      <c r="S164" s="221">
        <v>0</v>
      </c>
      <c r="T164" s="222">
        <f>S164*H164</f>
        <v>0</v>
      </c>
      <c r="AR164" s="223" t="s">
        <v>259</v>
      </c>
      <c r="AT164" s="223" t="s">
        <v>125</v>
      </c>
      <c r="AU164" s="223" t="s">
        <v>89</v>
      </c>
      <c r="AY164" s="17" t="s">
        <v>121</v>
      </c>
      <c r="BE164" s="224">
        <f>IF(N164="základní",J164,0)</f>
        <v>0</v>
      </c>
      <c r="BF164" s="224">
        <f>IF(N164="snížená",J164,0)</f>
        <v>0</v>
      </c>
      <c r="BG164" s="224">
        <f>IF(N164="zákl. přenesená",J164,0)</f>
        <v>0</v>
      </c>
      <c r="BH164" s="224">
        <f>IF(N164="sníž. přenesená",J164,0)</f>
        <v>0</v>
      </c>
      <c r="BI164" s="224">
        <f>IF(N164="nulová",J164,0)</f>
        <v>0</v>
      </c>
      <c r="BJ164" s="17" t="s">
        <v>21</v>
      </c>
      <c r="BK164" s="224">
        <f>ROUND(I164*H164,2)</f>
        <v>0</v>
      </c>
      <c r="BL164" s="17" t="s">
        <v>259</v>
      </c>
      <c r="BM164" s="223" t="s">
        <v>856</v>
      </c>
    </row>
    <row r="165" s="1" customFormat="1">
      <c r="B165" s="39"/>
      <c r="C165" s="40"/>
      <c r="D165" s="234" t="s">
        <v>192</v>
      </c>
      <c r="E165" s="40"/>
      <c r="F165" s="265" t="s">
        <v>847</v>
      </c>
      <c r="G165" s="40"/>
      <c r="H165" s="40"/>
      <c r="I165" s="134"/>
      <c r="J165" s="40"/>
      <c r="K165" s="40"/>
      <c r="L165" s="44"/>
      <c r="M165" s="266"/>
      <c r="N165" s="84"/>
      <c r="O165" s="84"/>
      <c r="P165" s="84"/>
      <c r="Q165" s="84"/>
      <c r="R165" s="84"/>
      <c r="S165" s="84"/>
      <c r="T165" s="85"/>
      <c r="AT165" s="17" t="s">
        <v>192</v>
      </c>
      <c r="AU165" s="17" t="s">
        <v>89</v>
      </c>
    </row>
    <row r="166" s="1" customFormat="1" ht="24" customHeight="1">
      <c r="B166" s="39"/>
      <c r="C166" s="212" t="s">
        <v>410</v>
      </c>
      <c r="D166" s="212" t="s">
        <v>125</v>
      </c>
      <c r="E166" s="213" t="s">
        <v>857</v>
      </c>
      <c r="F166" s="214" t="s">
        <v>858</v>
      </c>
      <c r="G166" s="215" t="s">
        <v>367</v>
      </c>
      <c r="H166" s="216">
        <v>14</v>
      </c>
      <c r="I166" s="217"/>
      <c r="J166" s="218">
        <f>ROUND(I166*H166,2)</f>
        <v>0</v>
      </c>
      <c r="K166" s="214" t="s">
        <v>129</v>
      </c>
      <c r="L166" s="44"/>
      <c r="M166" s="219" t="s">
        <v>32</v>
      </c>
      <c r="N166" s="220" t="s">
        <v>51</v>
      </c>
      <c r="O166" s="84"/>
      <c r="P166" s="221">
        <f>O166*H166</f>
        <v>0</v>
      </c>
      <c r="Q166" s="221">
        <v>0.00020000000000000001</v>
      </c>
      <c r="R166" s="221">
        <f>Q166*H166</f>
        <v>0.0028</v>
      </c>
      <c r="S166" s="221">
        <v>0</v>
      </c>
      <c r="T166" s="222">
        <f>S166*H166</f>
        <v>0</v>
      </c>
      <c r="AR166" s="223" t="s">
        <v>259</v>
      </c>
      <c r="AT166" s="223" t="s">
        <v>125</v>
      </c>
      <c r="AU166" s="223" t="s">
        <v>89</v>
      </c>
      <c r="AY166" s="17" t="s">
        <v>121</v>
      </c>
      <c r="BE166" s="224">
        <f>IF(N166="základní",J166,0)</f>
        <v>0</v>
      </c>
      <c r="BF166" s="224">
        <f>IF(N166="snížená",J166,0)</f>
        <v>0</v>
      </c>
      <c r="BG166" s="224">
        <f>IF(N166="zákl. přenesená",J166,0)</f>
        <v>0</v>
      </c>
      <c r="BH166" s="224">
        <f>IF(N166="sníž. přenesená",J166,0)</f>
        <v>0</v>
      </c>
      <c r="BI166" s="224">
        <f>IF(N166="nulová",J166,0)</f>
        <v>0</v>
      </c>
      <c r="BJ166" s="17" t="s">
        <v>21</v>
      </c>
      <c r="BK166" s="224">
        <f>ROUND(I166*H166,2)</f>
        <v>0</v>
      </c>
      <c r="BL166" s="17" t="s">
        <v>259</v>
      </c>
      <c r="BM166" s="223" t="s">
        <v>859</v>
      </c>
    </row>
    <row r="167" s="1" customFormat="1">
      <c r="B167" s="39"/>
      <c r="C167" s="40"/>
      <c r="D167" s="234" t="s">
        <v>192</v>
      </c>
      <c r="E167" s="40"/>
      <c r="F167" s="265" t="s">
        <v>847</v>
      </c>
      <c r="G167" s="40"/>
      <c r="H167" s="40"/>
      <c r="I167" s="134"/>
      <c r="J167" s="40"/>
      <c r="K167" s="40"/>
      <c r="L167" s="44"/>
      <c r="M167" s="266"/>
      <c r="N167" s="84"/>
      <c r="O167" s="84"/>
      <c r="P167" s="84"/>
      <c r="Q167" s="84"/>
      <c r="R167" s="84"/>
      <c r="S167" s="84"/>
      <c r="T167" s="85"/>
      <c r="AT167" s="17" t="s">
        <v>192</v>
      </c>
      <c r="AU167" s="17" t="s">
        <v>89</v>
      </c>
    </row>
    <row r="168" s="1" customFormat="1" ht="24" customHeight="1">
      <c r="B168" s="39"/>
      <c r="C168" s="212" t="s">
        <v>414</v>
      </c>
      <c r="D168" s="212" t="s">
        <v>125</v>
      </c>
      <c r="E168" s="213" t="s">
        <v>860</v>
      </c>
      <c r="F168" s="214" t="s">
        <v>861</v>
      </c>
      <c r="G168" s="215" t="s">
        <v>367</v>
      </c>
      <c r="H168" s="216">
        <v>30</v>
      </c>
      <c r="I168" s="217"/>
      <c r="J168" s="218">
        <f>ROUND(I168*H168,2)</f>
        <v>0</v>
      </c>
      <c r="K168" s="214" t="s">
        <v>129</v>
      </c>
      <c r="L168" s="44"/>
      <c r="M168" s="219" t="s">
        <v>32</v>
      </c>
      <c r="N168" s="220" t="s">
        <v>51</v>
      </c>
      <c r="O168" s="84"/>
      <c r="P168" s="221">
        <f>O168*H168</f>
        <v>0</v>
      </c>
      <c r="Q168" s="221">
        <v>0.00024000000000000001</v>
      </c>
      <c r="R168" s="221">
        <f>Q168*H168</f>
        <v>0.0071999999999999998</v>
      </c>
      <c r="S168" s="221">
        <v>0</v>
      </c>
      <c r="T168" s="222">
        <f>S168*H168</f>
        <v>0</v>
      </c>
      <c r="AR168" s="223" t="s">
        <v>259</v>
      </c>
      <c r="AT168" s="223" t="s">
        <v>125</v>
      </c>
      <c r="AU168" s="223" t="s">
        <v>89</v>
      </c>
      <c r="AY168" s="17" t="s">
        <v>121</v>
      </c>
      <c r="BE168" s="224">
        <f>IF(N168="základní",J168,0)</f>
        <v>0</v>
      </c>
      <c r="BF168" s="224">
        <f>IF(N168="snížená",J168,0)</f>
        <v>0</v>
      </c>
      <c r="BG168" s="224">
        <f>IF(N168="zákl. přenesená",J168,0)</f>
        <v>0</v>
      </c>
      <c r="BH168" s="224">
        <f>IF(N168="sníž. přenesená",J168,0)</f>
        <v>0</v>
      </c>
      <c r="BI168" s="224">
        <f>IF(N168="nulová",J168,0)</f>
        <v>0</v>
      </c>
      <c r="BJ168" s="17" t="s">
        <v>21</v>
      </c>
      <c r="BK168" s="224">
        <f>ROUND(I168*H168,2)</f>
        <v>0</v>
      </c>
      <c r="BL168" s="17" t="s">
        <v>259</v>
      </c>
      <c r="BM168" s="223" t="s">
        <v>862</v>
      </c>
    </row>
    <row r="169" s="1" customFormat="1">
      <c r="B169" s="39"/>
      <c r="C169" s="40"/>
      <c r="D169" s="234" t="s">
        <v>192</v>
      </c>
      <c r="E169" s="40"/>
      <c r="F169" s="265" t="s">
        <v>847</v>
      </c>
      <c r="G169" s="40"/>
      <c r="H169" s="40"/>
      <c r="I169" s="134"/>
      <c r="J169" s="40"/>
      <c r="K169" s="40"/>
      <c r="L169" s="44"/>
      <c r="M169" s="266"/>
      <c r="N169" s="84"/>
      <c r="O169" s="84"/>
      <c r="P169" s="84"/>
      <c r="Q169" s="84"/>
      <c r="R169" s="84"/>
      <c r="S169" s="84"/>
      <c r="T169" s="85"/>
      <c r="AT169" s="17" t="s">
        <v>192</v>
      </c>
      <c r="AU169" s="17" t="s">
        <v>89</v>
      </c>
    </row>
    <row r="170" s="1" customFormat="1" ht="24" customHeight="1">
      <c r="B170" s="39"/>
      <c r="C170" s="212" t="s">
        <v>419</v>
      </c>
      <c r="D170" s="212" t="s">
        <v>125</v>
      </c>
      <c r="E170" s="213" t="s">
        <v>860</v>
      </c>
      <c r="F170" s="214" t="s">
        <v>861</v>
      </c>
      <c r="G170" s="215" t="s">
        <v>367</v>
      </c>
      <c r="H170" s="216">
        <v>16</v>
      </c>
      <c r="I170" s="217"/>
      <c r="J170" s="218">
        <f>ROUND(I170*H170,2)</f>
        <v>0</v>
      </c>
      <c r="K170" s="214" t="s">
        <v>129</v>
      </c>
      <c r="L170" s="44"/>
      <c r="M170" s="219" t="s">
        <v>32</v>
      </c>
      <c r="N170" s="220" t="s">
        <v>51</v>
      </c>
      <c r="O170" s="84"/>
      <c r="P170" s="221">
        <f>O170*H170</f>
        <v>0</v>
      </c>
      <c r="Q170" s="221">
        <v>0.00024000000000000001</v>
      </c>
      <c r="R170" s="221">
        <f>Q170*H170</f>
        <v>0.0038400000000000001</v>
      </c>
      <c r="S170" s="221">
        <v>0</v>
      </c>
      <c r="T170" s="222">
        <f>S170*H170</f>
        <v>0</v>
      </c>
      <c r="AR170" s="223" t="s">
        <v>259</v>
      </c>
      <c r="AT170" s="223" t="s">
        <v>125</v>
      </c>
      <c r="AU170" s="223" t="s">
        <v>89</v>
      </c>
      <c r="AY170" s="17" t="s">
        <v>121</v>
      </c>
      <c r="BE170" s="224">
        <f>IF(N170="základní",J170,0)</f>
        <v>0</v>
      </c>
      <c r="BF170" s="224">
        <f>IF(N170="snížená",J170,0)</f>
        <v>0</v>
      </c>
      <c r="BG170" s="224">
        <f>IF(N170="zákl. přenesená",J170,0)</f>
        <v>0</v>
      </c>
      <c r="BH170" s="224">
        <f>IF(N170="sníž. přenesená",J170,0)</f>
        <v>0</v>
      </c>
      <c r="BI170" s="224">
        <f>IF(N170="nulová",J170,0)</f>
        <v>0</v>
      </c>
      <c r="BJ170" s="17" t="s">
        <v>21</v>
      </c>
      <c r="BK170" s="224">
        <f>ROUND(I170*H170,2)</f>
        <v>0</v>
      </c>
      <c r="BL170" s="17" t="s">
        <v>259</v>
      </c>
      <c r="BM170" s="223" t="s">
        <v>863</v>
      </c>
    </row>
    <row r="171" s="1" customFormat="1">
      <c r="B171" s="39"/>
      <c r="C171" s="40"/>
      <c r="D171" s="234" t="s">
        <v>192</v>
      </c>
      <c r="E171" s="40"/>
      <c r="F171" s="265" t="s">
        <v>847</v>
      </c>
      <c r="G171" s="40"/>
      <c r="H171" s="40"/>
      <c r="I171" s="134"/>
      <c r="J171" s="40"/>
      <c r="K171" s="40"/>
      <c r="L171" s="44"/>
      <c r="M171" s="266"/>
      <c r="N171" s="84"/>
      <c r="O171" s="84"/>
      <c r="P171" s="84"/>
      <c r="Q171" s="84"/>
      <c r="R171" s="84"/>
      <c r="S171" s="84"/>
      <c r="T171" s="85"/>
      <c r="AT171" s="17" t="s">
        <v>192</v>
      </c>
      <c r="AU171" s="17" t="s">
        <v>89</v>
      </c>
    </row>
    <row r="172" s="1" customFormat="1" ht="16.5" customHeight="1">
      <c r="B172" s="39"/>
      <c r="C172" s="212" t="s">
        <v>423</v>
      </c>
      <c r="D172" s="212" t="s">
        <v>125</v>
      </c>
      <c r="E172" s="213" t="s">
        <v>864</v>
      </c>
      <c r="F172" s="214" t="s">
        <v>865</v>
      </c>
      <c r="G172" s="215" t="s">
        <v>367</v>
      </c>
      <c r="H172" s="216">
        <v>6</v>
      </c>
      <c r="I172" s="217"/>
      <c r="J172" s="218">
        <f>ROUND(I172*H172,2)</f>
        <v>0</v>
      </c>
      <c r="K172" s="214" t="s">
        <v>129</v>
      </c>
      <c r="L172" s="44"/>
      <c r="M172" s="219" t="s">
        <v>32</v>
      </c>
      <c r="N172" s="220" t="s">
        <v>51</v>
      </c>
      <c r="O172" s="84"/>
      <c r="P172" s="221">
        <f>O172*H172</f>
        <v>0</v>
      </c>
      <c r="Q172" s="221">
        <v>0.00018000000000000001</v>
      </c>
      <c r="R172" s="221">
        <f>Q172*H172</f>
        <v>0.00108</v>
      </c>
      <c r="S172" s="221">
        <v>0</v>
      </c>
      <c r="T172" s="222">
        <f>S172*H172</f>
        <v>0</v>
      </c>
      <c r="AR172" s="223" t="s">
        <v>259</v>
      </c>
      <c r="AT172" s="223" t="s">
        <v>125</v>
      </c>
      <c r="AU172" s="223" t="s">
        <v>89</v>
      </c>
      <c r="AY172" s="17" t="s">
        <v>121</v>
      </c>
      <c r="BE172" s="224">
        <f>IF(N172="základní",J172,0)</f>
        <v>0</v>
      </c>
      <c r="BF172" s="224">
        <f>IF(N172="snížená",J172,0)</f>
        <v>0</v>
      </c>
      <c r="BG172" s="224">
        <f>IF(N172="zákl. přenesená",J172,0)</f>
        <v>0</v>
      </c>
      <c r="BH172" s="224">
        <f>IF(N172="sníž. přenesená",J172,0)</f>
        <v>0</v>
      </c>
      <c r="BI172" s="224">
        <f>IF(N172="nulová",J172,0)</f>
        <v>0</v>
      </c>
      <c r="BJ172" s="17" t="s">
        <v>21</v>
      </c>
      <c r="BK172" s="224">
        <f>ROUND(I172*H172,2)</f>
        <v>0</v>
      </c>
      <c r="BL172" s="17" t="s">
        <v>259</v>
      </c>
      <c r="BM172" s="223" t="s">
        <v>866</v>
      </c>
    </row>
    <row r="173" s="1" customFormat="1">
      <c r="B173" s="39"/>
      <c r="C173" s="40"/>
      <c r="D173" s="234" t="s">
        <v>192</v>
      </c>
      <c r="E173" s="40"/>
      <c r="F173" s="265" t="s">
        <v>867</v>
      </c>
      <c r="G173" s="40"/>
      <c r="H173" s="40"/>
      <c r="I173" s="134"/>
      <c r="J173" s="40"/>
      <c r="K173" s="40"/>
      <c r="L173" s="44"/>
      <c r="M173" s="266"/>
      <c r="N173" s="84"/>
      <c r="O173" s="84"/>
      <c r="P173" s="84"/>
      <c r="Q173" s="84"/>
      <c r="R173" s="84"/>
      <c r="S173" s="84"/>
      <c r="T173" s="85"/>
      <c r="AT173" s="17" t="s">
        <v>192</v>
      </c>
      <c r="AU173" s="17" t="s">
        <v>89</v>
      </c>
    </row>
    <row r="174" s="1" customFormat="1" ht="16.5" customHeight="1">
      <c r="B174" s="39"/>
      <c r="C174" s="212" t="s">
        <v>427</v>
      </c>
      <c r="D174" s="212" t="s">
        <v>125</v>
      </c>
      <c r="E174" s="213" t="s">
        <v>868</v>
      </c>
      <c r="F174" s="214" t="s">
        <v>869</v>
      </c>
      <c r="G174" s="215" t="s">
        <v>367</v>
      </c>
      <c r="H174" s="216">
        <v>24</v>
      </c>
      <c r="I174" s="217"/>
      <c r="J174" s="218">
        <f>ROUND(I174*H174,2)</f>
        <v>0</v>
      </c>
      <c r="K174" s="214" t="s">
        <v>129</v>
      </c>
      <c r="L174" s="44"/>
      <c r="M174" s="219" t="s">
        <v>32</v>
      </c>
      <c r="N174" s="220" t="s">
        <v>51</v>
      </c>
      <c r="O174" s="84"/>
      <c r="P174" s="221">
        <f>O174*H174</f>
        <v>0</v>
      </c>
      <c r="Q174" s="221">
        <v>0.00021000000000000001</v>
      </c>
      <c r="R174" s="221">
        <f>Q174*H174</f>
        <v>0.0050400000000000002</v>
      </c>
      <c r="S174" s="221">
        <v>0</v>
      </c>
      <c r="T174" s="222">
        <f>S174*H174</f>
        <v>0</v>
      </c>
      <c r="AR174" s="223" t="s">
        <v>259</v>
      </c>
      <c r="AT174" s="223" t="s">
        <v>125</v>
      </c>
      <c r="AU174" s="223" t="s">
        <v>89</v>
      </c>
      <c r="AY174" s="17" t="s">
        <v>121</v>
      </c>
      <c r="BE174" s="224">
        <f>IF(N174="základní",J174,0)</f>
        <v>0</v>
      </c>
      <c r="BF174" s="224">
        <f>IF(N174="snížená",J174,0)</f>
        <v>0</v>
      </c>
      <c r="BG174" s="224">
        <f>IF(N174="zákl. přenesená",J174,0)</f>
        <v>0</v>
      </c>
      <c r="BH174" s="224">
        <f>IF(N174="sníž. přenesená",J174,0)</f>
        <v>0</v>
      </c>
      <c r="BI174" s="224">
        <f>IF(N174="nulová",J174,0)</f>
        <v>0</v>
      </c>
      <c r="BJ174" s="17" t="s">
        <v>21</v>
      </c>
      <c r="BK174" s="224">
        <f>ROUND(I174*H174,2)</f>
        <v>0</v>
      </c>
      <c r="BL174" s="17" t="s">
        <v>259</v>
      </c>
      <c r="BM174" s="223" t="s">
        <v>870</v>
      </c>
    </row>
    <row r="175" s="1" customFormat="1">
      <c r="B175" s="39"/>
      <c r="C175" s="40"/>
      <c r="D175" s="234" t="s">
        <v>192</v>
      </c>
      <c r="E175" s="40"/>
      <c r="F175" s="265" t="s">
        <v>867</v>
      </c>
      <c r="G175" s="40"/>
      <c r="H175" s="40"/>
      <c r="I175" s="134"/>
      <c r="J175" s="40"/>
      <c r="K175" s="40"/>
      <c r="L175" s="44"/>
      <c r="M175" s="266"/>
      <c r="N175" s="84"/>
      <c r="O175" s="84"/>
      <c r="P175" s="84"/>
      <c r="Q175" s="84"/>
      <c r="R175" s="84"/>
      <c r="S175" s="84"/>
      <c r="T175" s="85"/>
      <c r="AT175" s="17" t="s">
        <v>192</v>
      </c>
      <c r="AU175" s="17" t="s">
        <v>89</v>
      </c>
    </row>
    <row r="176" s="1" customFormat="1" ht="16.5" customHeight="1">
      <c r="B176" s="39"/>
      <c r="C176" s="212" t="s">
        <v>432</v>
      </c>
      <c r="D176" s="212" t="s">
        <v>125</v>
      </c>
      <c r="E176" s="213" t="s">
        <v>871</v>
      </c>
      <c r="F176" s="214" t="s">
        <v>872</v>
      </c>
      <c r="G176" s="215" t="s">
        <v>367</v>
      </c>
      <c r="H176" s="216">
        <v>40</v>
      </c>
      <c r="I176" s="217"/>
      <c r="J176" s="218">
        <f>ROUND(I176*H176,2)</f>
        <v>0</v>
      </c>
      <c r="K176" s="214" t="s">
        <v>129</v>
      </c>
      <c r="L176" s="44"/>
      <c r="M176" s="219" t="s">
        <v>32</v>
      </c>
      <c r="N176" s="220" t="s">
        <v>51</v>
      </c>
      <c r="O176" s="84"/>
      <c r="P176" s="221">
        <f>O176*H176</f>
        <v>0</v>
      </c>
      <c r="Q176" s="221">
        <v>0.00025999999999999998</v>
      </c>
      <c r="R176" s="221">
        <f>Q176*H176</f>
        <v>0.0104</v>
      </c>
      <c r="S176" s="221">
        <v>0</v>
      </c>
      <c r="T176" s="222">
        <f>S176*H176</f>
        <v>0</v>
      </c>
      <c r="AR176" s="223" t="s">
        <v>259</v>
      </c>
      <c r="AT176" s="223" t="s">
        <v>125</v>
      </c>
      <c r="AU176" s="223" t="s">
        <v>89</v>
      </c>
      <c r="AY176" s="17" t="s">
        <v>121</v>
      </c>
      <c r="BE176" s="224">
        <f>IF(N176="základní",J176,0)</f>
        <v>0</v>
      </c>
      <c r="BF176" s="224">
        <f>IF(N176="snížená",J176,0)</f>
        <v>0</v>
      </c>
      <c r="BG176" s="224">
        <f>IF(N176="zákl. přenesená",J176,0)</f>
        <v>0</v>
      </c>
      <c r="BH176" s="224">
        <f>IF(N176="sníž. přenesená",J176,0)</f>
        <v>0</v>
      </c>
      <c r="BI176" s="224">
        <f>IF(N176="nulová",J176,0)</f>
        <v>0</v>
      </c>
      <c r="BJ176" s="17" t="s">
        <v>21</v>
      </c>
      <c r="BK176" s="224">
        <f>ROUND(I176*H176,2)</f>
        <v>0</v>
      </c>
      <c r="BL176" s="17" t="s">
        <v>259</v>
      </c>
      <c r="BM176" s="223" t="s">
        <v>873</v>
      </c>
    </row>
    <row r="177" s="1" customFormat="1">
      <c r="B177" s="39"/>
      <c r="C177" s="40"/>
      <c r="D177" s="234" t="s">
        <v>192</v>
      </c>
      <c r="E177" s="40"/>
      <c r="F177" s="265" t="s">
        <v>867</v>
      </c>
      <c r="G177" s="40"/>
      <c r="H177" s="40"/>
      <c r="I177" s="134"/>
      <c r="J177" s="40"/>
      <c r="K177" s="40"/>
      <c r="L177" s="44"/>
      <c r="M177" s="266"/>
      <c r="N177" s="84"/>
      <c r="O177" s="84"/>
      <c r="P177" s="84"/>
      <c r="Q177" s="84"/>
      <c r="R177" s="84"/>
      <c r="S177" s="84"/>
      <c r="T177" s="85"/>
      <c r="AT177" s="17" t="s">
        <v>192</v>
      </c>
      <c r="AU177" s="17" t="s">
        <v>89</v>
      </c>
    </row>
    <row r="178" s="1" customFormat="1" ht="16.5" customHeight="1">
      <c r="B178" s="39"/>
      <c r="C178" s="212" t="s">
        <v>437</v>
      </c>
      <c r="D178" s="212" t="s">
        <v>125</v>
      </c>
      <c r="E178" s="213" t="s">
        <v>874</v>
      </c>
      <c r="F178" s="214" t="s">
        <v>875</v>
      </c>
      <c r="G178" s="215" t="s">
        <v>367</v>
      </c>
      <c r="H178" s="216">
        <v>20</v>
      </c>
      <c r="I178" s="217"/>
      <c r="J178" s="218">
        <f>ROUND(I178*H178,2)</f>
        <v>0</v>
      </c>
      <c r="K178" s="214" t="s">
        <v>129</v>
      </c>
      <c r="L178" s="44"/>
      <c r="M178" s="219" t="s">
        <v>32</v>
      </c>
      <c r="N178" s="220" t="s">
        <v>51</v>
      </c>
      <c r="O178" s="84"/>
      <c r="P178" s="221">
        <f>O178*H178</f>
        <v>0</v>
      </c>
      <c r="Q178" s="221">
        <v>0.00029</v>
      </c>
      <c r="R178" s="221">
        <f>Q178*H178</f>
        <v>0.0057999999999999996</v>
      </c>
      <c r="S178" s="221">
        <v>0</v>
      </c>
      <c r="T178" s="222">
        <f>S178*H178</f>
        <v>0</v>
      </c>
      <c r="AR178" s="223" t="s">
        <v>259</v>
      </c>
      <c r="AT178" s="223" t="s">
        <v>125</v>
      </c>
      <c r="AU178" s="223" t="s">
        <v>89</v>
      </c>
      <c r="AY178" s="17" t="s">
        <v>121</v>
      </c>
      <c r="BE178" s="224">
        <f>IF(N178="základní",J178,0)</f>
        <v>0</v>
      </c>
      <c r="BF178" s="224">
        <f>IF(N178="snížená",J178,0)</f>
        <v>0</v>
      </c>
      <c r="BG178" s="224">
        <f>IF(N178="zákl. přenesená",J178,0)</f>
        <v>0</v>
      </c>
      <c r="BH178" s="224">
        <f>IF(N178="sníž. přenesená",J178,0)</f>
        <v>0</v>
      </c>
      <c r="BI178" s="224">
        <f>IF(N178="nulová",J178,0)</f>
        <v>0</v>
      </c>
      <c r="BJ178" s="17" t="s">
        <v>21</v>
      </c>
      <c r="BK178" s="224">
        <f>ROUND(I178*H178,2)</f>
        <v>0</v>
      </c>
      <c r="BL178" s="17" t="s">
        <v>259</v>
      </c>
      <c r="BM178" s="223" t="s">
        <v>876</v>
      </c>
    </row>
    <row r="179" s="1" customFormat="1">
      <c r="B179" s="39"/>
      <c r="C179" s="40"/>
      <c r="D179" s="234" t="s">
        <v>192</v>
      </c>
      <c r="E179" s="40"/>
      <c r="F179" s="265" t="s">
        <v>867</v>
      </c>
      <c r="G179" s="40"/>
      <c r="H179" s="40"/>
      <c r="I179" s="134"/>
      <c r="J179" s="40"/>
      <c r="K179" s="40"/>
      <c r="L179" s="44"/>
      <c r="M179" s="266"/>
      <c r="N179" s="84"/>
      <c r="O179" s="84"/>
      <c r="P179" s="84"/>
      <c r="Q179" s="84"/>
      <c r="R179" s="84"/>
      <c r="S179" s="84"/>
      <c r="T179" s="85"/>
      <c r="AT179" s="17" t="s">
        <v>192</v>
      </c>
      <c r="AU179" s="17" t="s">
        <v>89</v>
      </c>
    </row>
    <row r="180" s="1" customFormat="1" ht="16.5" customHeight="1">
      <c r="B180" s="39"/>
      <c r="C180" s="212" t="s">
        <v>441</v>
      </c>
      <c r="D180" s="212" t="s">
        <v>125</v>
      </c>
      <c r="E180" s="213" t="s">
        <v>877</v>
      </c>
      <c r="F180" s="214" t="s">
        <v>878</v>
      </c>
      <c r="G180" s="215" t="s">
        <v>227</v>
      </c>
      <c r="H180" s="216">
        <v>120</v>
      </c>
      <c r="I180" s="217"/>
      <c r="J180" s="218">
        <f>ROUND(I180*H180,2)</f>
        <v>0</v>
      </c>
      <c r="K180" s="214" t="s">
        <v>129</v>
      </c>
      <c r="L180" s="44"/>
      <c r="M180" s="219" t="s">
        <v>32</v>
      </c>
      <c r="N180" s="220" t="s">
        <v>51</v>
      </c>
      <c r="O180" s="84"/>
      <c r="P180" s="221">
        <f>O180*H180</f>
        <v>0</v>
      </c>
      <c r="Q180" s="221">
        <v>0</v>
      </c>
      <c r="R180" s="221">
        <f>Q180*H180</f>
        <v>0</v>
      </c>
      <c r="S180" s="221">
        <v>0</v>
      </c>
      <c r="T180" s="222">
        <f>S180*H180</f>
        <v>0</v>
      </c>
      <c r="AR180" s="223" t="s">
        <v>259</v>
      </c>
      <c r="AT180" s="223" t="s">
        <v>125</v>
      </c>
      <c r="AU180" s="223" t="s">
        <v>89</v>
      </c>
      <c r="AY180" s="17" t="s">
        <v>121</v>
      </c>
      <c r="BE180" s="224">
        <f>IF(N180="základní",J180,0)</f>
        <v>0</v>
      </c>
      <c r="BF180" s="224">
        <f>IF(N180="snížená",J180,0)</f>
        <v>0</v>
      </c>
      <c r="BG180" s="224">
        <f>IF(N180="zákl. přenesená",J180,0)</f>
        <v>0</v>
      </c>
      <c r="BH180" s="224">
        <f>IF(N180="sníž. přenesená",J180,0)</f>
        <v>0</v>
      </c>
      <c r="BI180" s="224">
        <f>IF(N180="nulová",J180,0)</f>
        <v>0</v>
      </c>
      <c r="BJ180" s="17" t="s">
        <v>21</v>
      </c>
      <c r="BK180" s="224">
        <f>ROUND(I180*H180,2)</f>
        <v>0</v>
      </c>
      <c r="BL180" s="17" t="s">
        <v>259</v>
      </c>
      <c r="BM180" s="223" t="s">
        <v>879</v>
      </c>
    </row>
    <row r="181" s="1" customFormat="1">
      <c r="B181" s="39"/>
      <c r="C181" s="40"/>
      <c r="D181" s="234" t="s">
        <v>192</v>
      </c>
      <c r="E181" s="40"/>
      <c r="F181" s="265" t="s">
        <v>880</v>
      </c>
      <c r="G181" s="40"/>
      <c r="H181" s="40"/>
      <c r="I181" s="134"/>
      <c r="J181" s="40"/>
      <c r="K181" s="40"/>
      <c r="L181" s="44"/>
      <c r="M181" s="266"/>
      <c r="N181" s="84"/>
      <c r="O181" s="84"/>
      <c r="P181" s="84"/>
      <c r="Q181" s="84"/>
      <c r="R181" s="84"/>
      <c r="S181" s="84"/>
      <c r="T181" s="85"/>
      <c r="AT181" s="17" t="s">
        <v>192</v>
      </c>
      <c r="AU181" s="17" t="s">
        <v>89</v>
      </c>
    </row>
    <row r="182" s="1" customFormat="1" ht="16.5" customHeight="1">
      <c r="B182" s="39"/>
      <c r="C182" s="212" t="s">
        <v>445</v>
      </c>
      <c r="D182" s="212" t="s">
        <v>125</v>
      </c>
      <c r="E182" s="213" t="s">
        <v>881</v>
      </c>
      <c r="F182" s="214" t="s">
        <v>882</v>
      </c>
      <c r="G182" s="215" t="s">
        <v>227</v>
      </c>
      <c r="H182" s="216">
        <v>84</v>
      </c>
      <c r="I182" s="217"/>
      <c r="J182" s="218">
        <f>ROUND(I182*H182,2)</f>
        <v>0</v>
      </c>
      <c r="K182" s="214" t="s">
        <v>129</v>
      </c>
      <c r="L182" s="44"/>
      <c r="M182" s="219" t="s">
        <v>32</v>
      </c>
      <c r="N182" s="220" t="s">
        <v>51</v>
      </c>
      <c r="O182" s="84"/>
      <c r="P182" s="221">
        <f>O182*H182</f>
        <v>0</v>
      </c>
      <c r="Q182" s="221">
        <v>0.00012999999999999999</v>
      </c>
      <c r="R182" s="221">
        <f>Q182*H182</f>
        <v>0.010919999999999999</v>
      </c>
      <c r="S182" s="221">
        <v>0</v>
      </c>
      <c r="T182" s="222">
        <f>S182*H182</f>
        <v>0</v>
      </c>
      <c r="AR182" s="223" t="s">
        <v>259</v>
      </c>
      <c r="AT182" s="223" t="s">
        <v>125</v>
      </c>
      <c r="AU182" s="223" t="s">
        <v>89</v>
      </c>
      <c r="AY182" s="17" t="s">
        <v>121</v>
      </c>
      <c r="BE182" s="224">
        <f>IF(N182="základní",J182,0)</f>
        <v>0</v>
      </c>
      <c r="BF182" s="224">
        <f>IF(N182="snížená",J182,0)</f>
        <v>0</v>
      </c>
      <c r="BG182" s="224">
        <f>IF(N182="zákl. přenesená",J182,0)</f>
        <v>0</v>
      </c>
      <c r="BH182" s="224">
        <f>IF(N182="sníž. přenesená",J182,0)</f>
        <v>0</v>
      </c>
      <c r="BI182" s="224">
        <f>IF(N182="nulová",J182,0)</f>
        <v>0</v>
      </c>
      <c r="BJ182" s="17" t="s">
        <v>21</v>
      </c>
      <c r="BK182" s="224">
        <f>ROUND(I182*H182,2)</f>
        <v>0</v>
      </c>
      <c r="BL182" s="17" t="s">
        <v>259</v>
      </c>
      <c r="BM182" s="223" t="s">
        <v>883</v>
      </c>
    </row>
    <row r="183" s="1" customFormat="1">
      <c r="B183" s="39"/>
      <c r="C183" s="40"/>
      <c r="D183" s="234" t="s">
        <v>192</v>
      </c>
      <c r="E183" s="40"/>
      <c r="F183" s="265" t="s">
        <v>884</v>
      </c>
      <c r="G183" s="40"/>
      <c r="H183" s="40"/>
      <c r="I183" s="134"/>
      <c r="J183" s="40"/>
      <c r="K183" s="40"/>
      <c r="L183" s="44"/>
      <c r="M183" s="266"/>
      <c r="N183" s="84"/>
      <c r="O183" s="84"/>
      <c r="P183" s="84"/>
      <c r="Q183" s="84"/>
      <c r="R183" s="84"/>
      <c r="S183" s="84"/>
      <c r="T183" s="85"/>
      <c r="AT183" s="17" t="s">
        <v>192</v>
      </c>
      <c r="AU183" s="17" t="s">
        <v>89</v>
      </c>
    </row>
    <row r="184" s="1" customFormat="1" ht="16.5" customHeight="1">
      <c r="B184" s="39"/>
      <c r="C184" s="212" t="s">
        <v>449</v>
      </c>
      <c r="D184" s="212" t="s">
        <v>125</v>
      </c>
      <c r="E184" s="213" t="s">
        <v>885</v>
      </c>
      <c r="F184" s="214" t="s">
        <v>886</v>
      </c>
      <c r="G184" s="215" t="s">
        <v>887</v>
      </c>
      <c r="H184" s="216">
        <v>18</v>
      </c>
      <c r="I184" s="217"/>
      <c r="J184" s="218">
        <f>ROUND(I184*H184,2)</f>
        <v>0</v>
      </c>
      <c r="K184" s="214" t="s">
        <v>129</v>
      </c>
      <c r="L184" s="44"/>
      <c r="M184" s="219" t="s">
        <v>32</v>
      </c>
      <c r="N184" s="220" t="s">
        <v>51</v>
      </c>
      <c r="O184" s="84"/>
      <c r="P184" s="221">
        <f>O184*H184</f>
        <v>0</v>
      </c>
      <c r="Q184" s="221">
        <v>0.00025000000000000001</v>
      </c>
      <c r="R184" s="221">
        <f>Q184*H184</f>
        <v>0.0045000000000000005</v>
      </c>
      <c r="S184" s="221">
        <v>0</v>
      </c>
      <c r="T184" s="222">
        <f>S184*H184</f>
        <v>0</v>
      </c>
      <c r="AR184" s="223" t="s">
        <v>259</v>
      </c>
      <c r="AT184" s="223" t="s">
        <v>125</v>
      </c>
      <c r="AU184" s="223" t="s">
        <v>89</v>
      </c>
      <c r="AY184" s="17" t="s">
        <v>121</v>
      </c>
      <c r="BE184" s="224">
        <f>IF(N184="základní",J184,0)</f>
        <v>0</v>
      </c>
      <c r="BF184" s="224">
        <f>IF(N184="snížená",J184,0)</f>
        <v>0</v>
      </c>
      <c r="BG184" s="224">
        <f>IF(N184="zákl. přenesená",J184,0)</f>
        <v>0</v>
      </c>
      <c r="BH184" s="224">
        <f>IF(N184="sníž. přenesená",J184,0)</f>
        <v>0</v>
      </c>
      <c r="BI184" s="224">
        <f>IF(N184="nulová",J184,0)</f>
        <v>0</v>
      </c>
      <c r="BJ184" s="17" t="s">
        <v>21</v>
      </c>
      <c r="BK184" s="224">
        <f>ROUND(I184*H184,2)</f>
        <v>0</v>
      </c>
      <c r="BL184" s="17" t="s">
        <v>259</v>
      </c>
      <c r="BM184" s="223" t="s">
        <v>888</v>
      </c>
    </row>
    <row r="185" s="1" customFormat="1">
      <c r="B185" s="39"/>
      <c r="C185" s="40"/>
      <c r="D185" s="234" t="s">
        <v>192</v>
      </c>
      <c r="E185" s="40"/>
      <c r="F185" s="265" t="s">
        <v>884</v>
      </c>
      <c r="G185" s="40"/>
      <c r="H185" s="40"/>
      <c r="I185" s="134"/>
      <c r="J185" s="40"/>
      <c r="K185" s="40"/>
      <c r="L185" s="44"/>
      <c r="M185" s="266"/>
      <c r="N185" s="84"/>
      <c r="O185" s="84"/>
      <c r="P185" s="84"/>
      <c r="Q185" s="84"/>
      <c r="R185" s="84"/>
      <c r="S185" s="84"/>
      <c r="T185" s="85"/>
      <c r="AT185" s="17" t="s">
        <v>192</v>
      </c>
      <c r="AU185" s="17" t="s">
        <v>89</v>
      </c>
    </row>
    <row r="186" s="1" customFormat="1" ht="16.5" customHeight="1">
      <c r="B186" s="39"/>
      <c r="C186" s="212" t="s">
        <v>454</v>
      </c>
      <c r="D186" s="212" t="s">
        <v>125</v>
      </c>
      <c r="E186" s="213" t="s">
        <v>889</v>
      </c>
      <c r="F186" s="214" t="s">
        <v>890</v>
      </c>
      <c r="G186" s="215" t="s">
        <v>227</v>
      </c>
      <c r="H186" s="216">
        <v>24</v>
      </c>
      <c r="I186" s="217"/>
      <c r="J186" s="218">
        <f>ROUND(I186*H186,2)</f>
        <v>0</v>
      </c>
      <c r="K186" s="214" t="s">
        <v>129</v>
      </c>
      <c r="L186" s="44"/>
      <c r="M186" s="219" t="s">
        <v>32</v>
      </c>
      <c r="N186" s="220" t="s">
        <v>51</v>
      </c>
      <c r="O186" s="84"/>
      <c r="P186" s="221">
        <f>O186*H186</f>
        <v>0</v>
      </c>
      <c r="Q186" s="221">
        <v>0</v>
      </c>
      <c r="R186" s="221">
        <f>Q186*H186</f>
        <v>0</v>
      </c>
      <c r="S186" s="221">
        <v>0.00123</v>
      </c>
      <c r="T186" s="222">
        <f>S186*H186</f>
        <v>0.029519999999999998</v>
      </c>
      <c r="AR186" s="223" t="s">
        <v>259</v>
      </c>
      <c r="AT186" s="223" t="s">
        <v>125</v>
      </c>
      <c r="AU186" s="223" t="s">
        <v>89</v>
      </c>
      <c r="AY186" s="17" t="s">
        <v>121</v>
      </c>
      <c r="BE186" s="224">
        <f>IF(N186="základní",J186,0)</f>
        <v>0</v>
      </c>
      <c r="BF186" s="224">
        <f>IF(N186="snížená",J186,0)</f>
        <v>0</v>
      </c>
      <c r="BG186" s="224">
        <f>IF(N186="zákl. přenesená",J186,0)</f>
        <v>0</v>
      </c>
      <c r="BH186" s="224">
        <f>IF(N186="sníž. přenesená",J186,0)</f>
        <v>0</v>
      </c>
      <c r="BI186" s="224">
        <f>IF(N186="nulová",J186,0)</f>
        <v>0</v>
      </c>
      <c r="BJ186" s="17" t="s">
        <v>21</v>
      </c>
      <c r="BK186" s="224">
        <f>ROUND(I186*H186,2)</f>
        <v>0</v>
      </c>
      <c r="BL186" s="17" t="s">
        <v>259</v>
      </c>
      <c r="BM186" s="223" t="s">
        <v>891</v>
      </c>
    </row>
    <row r="187" s="1" customFormat="1" ht="16.5" customHeight="1">
      <c r="B187" s="39"/>
      <c r="C187" s="212" t="s">
        <v>458</v>
      </c>
      <c r="D187" s="212" t="s">
        <v>125</v>
      </c>
      <c r="E187" s="213" t="s">
        <v>892</v>
      </c>
      <c r="F187" s="214" t="s">
        <v>893</v>
      </c>
      <c r="G187" s="215" t="s">
        <v>227</v>
      </c>
      <c r="H187" s="216">
        <v>2</v>
      </c>
      <c r="I187" s="217"/>
      <c r="J187" s="218">
        <f>ROUND(I187*H187,2)</f>
        <v>0</v>
      </c>
      <c r="K187" s="214" t="s">
        <v>129</v>
      </c>
      <c r="L187" s="44"/>
      <c r="M187" s="219" t="s">
        <v>32</v>
      </c>
      <c r="N187" s="220" t="s">
        <v>51</v>
      </c>
      <c r="O187" s="84"/>
      <c r="P187" s="221">
        <f>O187*H187</f>
        <v>0</v>
      </c>
      <c r="Q187" s="221">
        <v>0.00027</v>
      </c>
      <c r="R187" s="221">
        <f>Q187*H187</f>
        <v>0.00054000000000000001</v>
      </c>
      <c r="S187" s="221">
        <v>0</v>
      </c>
      <c r="T187" s="222">
        <f>S187*H187</f>
        <v>0</v>
      </c>
      <c r="AR187" s="223" t="s">
        <v>259</v>
      </c>
      <c r="AT187" s="223" t="s">
        <v>125</v>
      </c>
      <c r="AU187" s="223" t="s">
        <v>89</v>
      </c>
      <c r="AY187" s="17" t="s">
        <v>121</v>
      </c>
      <c r="BE187" s="224">
        <f>IF(N187="základní",J187,0)</f>
        <v>0</v>
      </c>
      <c r="BF187" s="224">
        <f>IF(N187="snížená",J187,0)</f>
        <v>0</v>
      </c>
      <c r="BG187" s="224">
        <f>IF(N187="zákl. přenesená",J187,0)</f>
        <v>0</v>
      </c>
      <c r="BH187" s="224">
        <f>IF(N187="sníž. přenesená",J187,0)</f>
        <v>0</v>
      </c>
      <c r="BI187" s="224">
        <f>IF(N187="nulová",J187,0)</f>
        <v>0</v>
      </c>
      <c r="BJ187" s="17" t="s">
        <v>21</v>
      </c>
      <c r="BK187" s="224">
        <f>ROUND(I187*H187,2)</f>
        <v>0</v>
      </c>
      <c r="BL187" s="17" t="s">
        <v>259</v>
      </c>
      <c r="BM187" s="223" t="s">
        <v>894</v>
      </c>
    </row>
    <row r="188" s="1" customFormat="1" ht="16.5" customHeight="1">
      <c r="B188" s="39"/>
      <c r="C188" s="212" t="s">
        <v>466</v>
      </c>
      <c r="D188" s="212" t="s">
        <v>125</v>
      </c>
      <c r="E188" s="213" t="s">
        <v>895</v>
      </c>
      <c r="F188" s="214" t="s">
        <v>896</v>
      </c>
      <c r="G188" s="215" t="s">
        <v>227</v>
      </c>
      <c r="H188" s="216">
        <v>2</v>
      </c>
      <c r="I188" s="217"/>
      <c r="J188" s="218">
        <f>ROUND(I188*H188,2)</f>
        <v>0</v>
      </c>
      <c r="K188" s="214" t="s">
        <v>129</v>
      </c>
      <c r="L188" s="44"/>
      <c r="M188" s="219" t="s">
        <v>32</v>
      </c>
      <c r="N188" s="220" t="s">
        <v>51</v>
      </c>
      <c r="O188" s="84"/>
      <c r="P188" s="221">
        <f>O188*H188</f>
        <v>0</v>
      </c>
      <c r="Q188" s="221">
        <v>0.00040000000000000002</v>
      </c>
      <c r="R188" s="221">
        <f>Q188*H188</f>
        <v>0.00080000000000000004</v>
      </c>
      <c r="S188" s="221">
        <v>0</v>
      </c>
      <c r="T188" s="222">
        <f>S188*H188</f>
        <v>0</v>
      </c>
      <c r="AR188" s="223" t="s">
        <v>259</v>
      </c>
      <c r="AT188" s="223" t="s">
        <v>125</v>
      </c>
      <c r="AU188" s="223" t="s">
        <v>89</v>
      </c>
      <c r="AY188" s="17" t="s">
        <v>121</v>
      </c>
      <c r="BE188" s="224">
        <f>IF(N188="základní",J188,0)</f>
        <v>0</v>
      </c>
      <c r="BF188" s="224">
        <f>IF(N188="snížená",J188,0)</f>
        <v>0</v>
      </c>
      <c r="BG188" s="224">
        <f>IF(N188="zákl. přenesená",J188,0)</f>
        <v>0</v>
      </c>
      <c r="BH188" s="224">
        <f>IF(N188="sníž. přenesená",J188,0)</f>
        <v>0</v>
      </c>
      <c r="BI188" s="224">
        <f>IF(N188="nulová",J188,0)</f>
        <v>0</v>
      </c>
      <c r="BJ188" s="17" t="s">
        <v>21</v>
      </c>
      <c r="BK188" s="224">
        <f>ROUND(I188*H188,2)</f>
        <v>0</v>
      </c>
      <c r="BL188" s="17" t="s">
        <v>259</v>
      </c>
      <c r="BM188" s="223" t="s">
        <v>897</v>
      </c>
    </row>
    <row r="189" s="1" customFormat="1" ht="16.5" customHeight="1">
      <c r="B189" s="39"/>
      <c r="C189" s="212" t="s">
        <v>470</v>
      </c>
      <c r="D189" s="212" t="s">
        <v>125</v>
      </c>
      <c r="E189" s="213" t="s">
        <v>898</v>
      </c>
      <c r="F189" s="214" t="s">
        <v>899</v>
      </c>
      <c r="G189" s="215" t="s">
        <v>227</v>
      </c>
      <c r="H189" s="216">
        <v>8</v>
      </c>
      <c r="I189" s="217"/>
      <c r="J189" s="218">
        <f>ROUND(I189*H189,2)</f>
        <v>0</v>
      </c>
      <c r="K189" s="214" t="s">
        <v>129</v>
      </c>
      <c r="L189" s="44"/>
      <c r="M189" s="219" t="s">
        <v>32</v>
      </c>
      <c r="N189" s="220" t="s">
        <v>51</v>
      </c>
      <c r="O189" s="84"/>
      <c r="P189" s="221">
        <f>O189*H189</f>
        <v>0</v>
      </c>
      <c r="Q189" s="221">
        <v>0.00056999999999999998</v>
      </c>
      <c r="R189" s="221">
        <f>Q189*H189</f>
        <v>0.0045599999999999998</v>
      </c>
      <c r="S189" s="221">
        <v>0</v>
      </c>
      <c r="T189" s="222">
        <f>S189*H189</f>
        <v>0</v>
      </c>
      <c r="AR189" s="223" t="s">
        <v>259</v>
      </c>
      <c r="AT189" s="223" t="s">
        <v>125</v>
      </c>
      <c r="AU189" s="223" t="s">
        <v>89</v>
      </c>
      <c r="AY189" s="17" t="s">
        <v>121</v>
      </c>
      <c r="BE189" s="224">
        <f>IF(N189="základní",J189,0)</f>
        <v>0</v>
      </c>
      <c r="BF189" s="224">
        <f>IF(N189="snížená",J189,0)</f>
        <v>0</v>
      </c>
      <c r="BG189" s="224">
        <f>IF(N189="zákl. přenesená",J189,0)</f>
        <v>0</v>
      </c>
      <c r="BH189" s="224">
        <f>IF(N189="sníž. přenesená",J189,0)</f>
        <v>0</v>
      </c>
      <c r="BI189" s="224">
        <f>IF(N189="nulová",J189,0)</f>
        <v>0</v>
      </c>
      <c r="BJ189" s="17" t="s">
        <v>21</v>
      </c>
      <c r="BK189" s="224">
        <f>ROUND(I189*H189,2)</f>
        <v>0</v>
      </c>
      <c r="BL189" s="17" t="s">
        <v>259</v>
      </c>
      <c r="BM189" s="223" t="s">
        <v>900</v>
      </c>
    </row>
    <row r="190" s="1" customFormat="1" ht="16.5" customHeight="1">
      <c r="B190" s="39"/>
      <c r="C190" s="212" t="s">
        <v>474</v>
      </c>
      <c r="D190" s="212" t="s">
        <v>125</v>
      </c>
      <c r="E190" s="213" t="s">
        <v>901</v>
      </c>
      <c r="F190" s="214" t="s">
        <v>902</v>
      </c>
      <c r="G190" s="215" t="s">
        <v>227</v>
      </c>
      <c r="H190" s="216">
        <v>12</v>
      </c>
      <c r="I190" s="217"/>
      <c r="J190" s="218">
        <f>ROUND(I190*H190,2)</f>
        <v>0</v>
      </c>
      <c r="K190" s="214" t="s">
        <v>129</v>
      </c>
      <c r="L190" s="44"/>
      <c r="M190" s="219" t="s">
        <v>32</v>
      </c>
      <c r="N190" s="220" t="s">
        <v>51</v>
      </c>
      <c r="O190" s="84"/>
      <c r="P190" s="221">
        <f>O190*H190</f>
        <v>0</v>
      </c>
      <c r="Q190" s="221">
        <v>0.00035</v>
      </c>
      <c r="R190" s="221">
        <f>Q190*H190</f>
        <v>0.0041999999999999997</v>
      </c>
      <c r="S190" s="221">
        <v>0</v>
      </c>
      <c r="T190" s="222">
        <f>S190*H190</f>
        <v>0</v>
      </c>
      <c r="AR190" s="223" t="s">
        <v>259</v>
      </c>
      <c r="AT190" s="223" t="s">
        <v>125</v>
      </c>
      <c r="AU190" s="223" t="s">
        <v>89</v>
      </c>
      <c r="AY190" s="17" t="s">
        <v>121</v>
      </c>
      <c r="BE190" s="224">
        <f>IF(N190="základní",J190,0)</f>
        <v>0</v>
      </c>
      <c r="BF190" s="224">
        <f>IF(N190="snížená",J190,0)</f>
        <v>0</v>
      </c>
      <c r="BG190" s="224">
        <f>IF(N190="zákl. přenesená",J190,0)</f>
        <v>0</v>
      </c>
      <c r="BH190" s="224">
        <f>IF(N190="sníž. přenesená",J190,0)</f>
        <v>0</v>
      </c>
      <c r="BI190" s="224">
        <f>IF(N190="nulová",J190,0)</f>
        <v>0</v>
      </c>
      <c r="BJ190" s="17" t="s">
        <v>21</v>
      </c>
      <c r="BK190" s="224">
        <f>ROUND(I190*H190,2)</f>
        <v>0</v>
      </c>
      <c r="BL190" s="17" t="s">
        <v>259</v>
      </c>
      <c r="BM190" s="223" t="s">
        <v>903</v>
      </c>
    </row>
    <row r="191" s="1" customFormat="1" ht="16.5" customHeight="1">
      <c r="B191" s="39"/>
      <c r="C191" s="212" t="s">
        <v>478</v>
      </c>
      <c r="D191" s="212" t="s">
        <v>125</v>
      </c>
      <c r="E191" s="213" t="s">
        <v>904</v>
      </c>
      <c r="F191" s="214" t="s">
        <v>905</v>
      </c>
      <c r="G191" s="215" t="s">
        <v>227</v>
      </c>
      <c r="H191" s="216">
        <v>6</v>
      </c>
      <c r="I191" s="217"/>
      <c r="J191" s="218">
        <f>ROUND(I191*H191,2)</f>
        <v>0</v>
      </c>
      <c r="K191" s="214" t="s">
        <v>129</v>
      </c>
      <c r="L191" s="44"/>
      <c r="M191" s="219" t="s">
        <v>32</v>
      </c>
      <c r="N191" s="220" t="s">
        <v>51</v>
      </c>
      <c r="O191" s="84"/>
      <c r="P191" s="221">
        <f>O191*H191</f>
        <v>0</v>
      </c>
      <c r="Q191" s="221">
        <v>0.0023999999999999998</v>
      </c>
      <c r="R191" s="221">
        <f>Q191*H191</f>
        <v>0.0144</v>
      </c>
      <c r="S191" s="221">
        <v>0</v>
      </c>
      <c r="T191" s="222">
        <f>S191*H191</f>
        <v>0</v>
      </c>
      <c r="AR191" s="223" t="s">
        <v>259</v>
      </c>
      <c r="AT191" s="223" t="s">
        <v>125</v>
      </c>
      <c r="AU191" s="223" t="s">
        <v>89</v>
      </c>
      <c r="AY191" s="17" t="s">
        <v>121</v>
      </c>
      <c r="BE191" s="224">
        <f>IF(N191="základní",J191,0)</f>
        <v>0</v>
      </c>
      <c r="BF191" s="224">
        <f>IF(N191="snížená",J191,0)</f>
        <v>0</v>
      </c>
      <c r="BG191" s="224">
        <f>IF(N191="zákl. přenesená",J191,0)</f>
        <v>0</v>
      </c>
      <c r="BH191" s="224">
        <f>IF(N191="sníž. přenesená",J191,0)</f>
        <v>0</v>
      </c>
      <c r="BI191" s="224">
        <f>IF(N191="nulová",J191,0)</f>
        <v>0</v>
      </c>
      <c r="BJ191" s="17" t="s">
        <v>21</v>
      </c>
      <c r="BK191" s="224">
        <f>ROUND(I191*H191,2)</f>
        <v>0</v>
      </c>
      <c r="BL191" s="17" t="s">
        <v>259</v>
      </c>
      <c r="BM191" s="223" t="s">
        <v>906</v>
      </c>
    </row>
    <row r="192" s="1" customFormat="1" ht="24" customHeight="1">
      <c r="B192" s="39"/>
      <c r="C192" s="212" t="s">
        <v>482</v>
      </c>
      <c r="D192" s="212" t="s">
        <v>125</v>
      </c>
      <c r="E192" s="213" t="s">
        <v>907</v>
      </c>
      <c r="F192" s="214" t="s">
        <v>908</v>
      </c>
      <c r="G192" s="215" t="s">
        <v>367</v>
      </c>
      <c r="H192" s="216">
        <v>262</v>
      </c>
      <c r="I192" s="217"/>
      <c r="J192" s="218">
        <f>ROUND(I192*H192,2)</f>
        <v>0</v>
      </c>
      <c r="K192" s="214" t="s">
        <v>129</v>
      </c>
      <c r="L192" s="44"/>
      <c r="M192" s="219" t="s">
        <v>32</v>
      </c>
      <c r="N192" s="220" t="s">
        <v>51</v>
      </c>
      <c r="O192" s="84"/>
      <c r="P192" s="221">
        <f>O192*H192</f>
        <v>0</v>
      </c>
      <c r="Q192" s="221">
        <v>0.00019000000000000001</v>
      </c>
      <c r="R192" s="221">
        <f>Q192*H192</f>
        <v>0.049780000000000005</v>
      </c>
      <c r="S192" s="221">
        <v>0</v>
      </c>
      <c r="T192" s="222">
        <f>S192*H192</f>
        <v>0</v>
      </c>
      <c r="AR192" s="223" t="s">
        <v>259</v>
      </c>
      <c r="AT192" s="223" t="s">
        <v>125</v>
      </c>
      <c r="AU192" s="223" t="s">
        <v>89</v>
      </c>
      <c r="AY192" s="17" t="s">
        <v>121</v>
      </c>
      <c r="BE192" s="224">
        <f>IF(N192="základní",J192,0)</f>
        <v>0</v>
      </c>
      <c r="BF192" s="224">
        <f>IF(N192="snížená",J192,0)</f>
        <v>0</v>
      </c>
      <c r="BG192" s="224">
        <f>IF(N192="zákl. přenesená",J192,0)</f>
        <v>0</v>
      </c>
      <c r="BH192" s="224">
        <f>IF(N192="sníž. přenesená",J192,0)</f>
        <v>0</v>
      </c>
      <c r="BI192" s="224">
        <f>IF(N192="nulová",J192,0)</f>
        <v>0</v>
      </c>
      <c r="BJ192" s="17" t="s">
        <v>21</v>
      </c>
      <c r="BK192" s="224">
        <f>ROUND(I192*H192,2)</f>
        <v>0</v>
      </c>
      <c r="BL192" s="17" t="s">
        <v>259</v>
      </c>
      <c r="BM192" s="223" t="s">
        <v>909</v>
      </c>
    </row>
    <row r="193" s="1" customFormat="1">
      <c r="B193" s="39"/>
      <c r="C193" s="40"/>
      <c r="D193" s="234" t="s">
        <v>192</v>
      </c>
      <c r="E193" s="40"/>
      <c r="F193" s="265" t="s">
        <v>910</v>
      </c>
      <c r="G193" s="40"/>
      <c r="H193" s="40"/>
      <c r="I193" s="134"/>
      <c r="J193" s="40"/>
      <c r="K193" s="40"/>
      <c r="L193" s="44"/>
      <c r="M193" s="266"/>
      <c r="N193" s="84"/>
      <c r="O193" s="84"/>
      <c r="P193" s="84"/>
      <c r="Q193" s="84"/>
      <c r="R193" s="84"/>
      <c r="S193" s="84"/>
      <c r="T193" s="85"/>
      <c r="AT193" s="17" t="s">
        <v>192</v>
      </c>
      <c r="AU193" s="17" t="s">
        <v>89</v>
      </c>
    </row>
    <row r="194" s="1" customFormat="1" ht="16.5" customHeight="1">
      <c r="B194" s="39"/>
      <c r="C194" s="212" t="s">
        <v>486</v>
      </c>
      <c r="D194" s="212" t="s">
        <v>125</v>
      </c>
      <c r="E194" s="213" t="s">
        <v>911</v>
      </c>
      <c r="F194" s="214" t="s">
        <v>912</v>
      </c>
      <c r="G194" s="215" t="s">
        <v>367</v>
      </c>
      <c r="H194" s="216">
        <v>262</v>
      </c>
      <c r="I194" s="217"/>
      <c r="J194" s="218">
        <f>ROUND(I194*H194,2)</f>
        <v>0</v>
      </c>
      <c r="K194" s="214" t="s">
        <v>129</v>
      </c>
      <c r="L194" s="44"/>
      <c r="M194" s="219" t="s">
        <v>32</v>
      </c>
      <c r="N194" s="220" t="s">
        <v>51</v>
      </c>
      <c r="O194" s="84"/>
      <c r="P194" s="221">
        <f>O194*H194</f>
        <v>0</v>
      </c>
      <c r="Q194" s="221">
        <v>1.0000000000000001E-05</v>
      </c>
      <c r="R194" s="221">
        <f>Q194*H194</f>
        <v>0.0026200000000000004</v>
      </c>
      <c r="S194" s="221">
        <v>0</v>
      </c>
      <c r="T194" s="222">
        <f>S194*H194</f>
        <v>0</v>
      </c>
      <c r="AR194" s="223" t="s">
        <v>259</v>
      </c>
      <c r="AT194" s="223" t="s">
        <v>125</v>
      </c>
      <c r="AU194" s="223" t="s">
        <v>89</v>
      </c>
      <c r="AY194" s="17" t="s">
        <v>121</v>
      </c>
      <c r="BE194" s="224">
        <f>IF(N194="základní",J194,0)</f>
        <v>0</v>
      </c>
      <c r="BF194" s="224">
        <f>IF(N194="snížená",J194,0)</f>
        <v>0</v>
      </c>
      <c r="BG194" s="224">
        <f>IF(N194="zákl. přenesená",J194,0)</f>
        <v>0</v>
      </c>
      <c r="BH194" s="224">
        <f>IF(N194="sníž. přenesená",J194,0)</f>
        <v>0</v>
      </c>
      <c r="BI194" s="224">
        <f>IF(N194="nulová",J194,0)</f>
        <v>0</v>
      </c>
      <c r="BJ194" s="17" t="s">
        <v>21</v>
      </c>
      <c r="BK194" s="224">
        <f>ROUND(I194*H194,2)</f>
        <v>0</v>
      </c>
      <c r="BL194" s="17" t="s">
        <v>259</v>
      </c>
      <c r="BM194" s="223" t="s">
        <v>913</v>
      </c>
    </row>
    <row r="195" s="1" customFormat="1">
      <c r="B195" s="39"/>
      <c r="C195" s="40"/>
      <c r="D195" s="234" t="s">
        <v>192</v>
      </c>
      <c r="E195" s="40"/>
      <c r="F195" s="265" t="s">
        <v>910</v>
      </c>
      <c r="G195" s="40"/>
      <c r="H195" s="40"/>
      <c r="I195" s="134"/>
      <c r="J195" s="40"/>
      <c r="K195" s="40"/>
      <c r="L195" s="44"/>
      <c r="M195" s="266"/>
      <c r="N195" s="84"/>
      <c r="O195" s="84"/>
      <c r="P195" s="84"/>
      <c r="Q195" s="84"/>
      <c r="R195" s="84"/>
      <c r="S195" s="84"/>
      <c r="T195" s="85"/>
      <c r="AT195" s="17" t="s">
        <v>192</v>
      </c>
      <c r="AU195" s="17" t="s">
        <v>89</v>
      </c>
    </row>
    <row r="196" s="1" customFormat="1" ht="24" customHeight="1">
      <c r="B196" s="39"/>
      <c r="C196" s="212" t="s">
        <v>490</v>
      </c>
      <c r="D196" s="212" t="s">
        <v>125</v>
      </c>
      <c r="E196" s="213" t="s">
        <v>914</v>
      </c>
      <c r="F196" s="214" t="s">
        <v>915</v>
      </c>
      <c r="G196" s="215" t="s">
        <v>286</v>
      </c>
      <c r="H196" s="216">
        <v>0.83199999999999996</v>
      </c>
      <c r="I196" s="217"/>
      <c r="J196" s="218">
        <f>ROUND(I196*H196,2)</f>
        <v>0</v>
      </c>
      <c r="K196" s="214" t="s">
        <v>129</v>
      </c>
      <c r="L196" s="44"/>
      <c r="M196" s="219" t="s">
        <v>32</v>
      </c>
      <c r="N196" s="220" t="s">
        <v>51</v>
      </c>
      <c r="O196" s="84"/>
      <c r="P196" s="221">
        <f>O196*H196</f>
        <v>0</v>
      </c>
      <c r="Q196" s="221">
        <v>0</v>
      </c>
      <c r="R196" s="221">
        <f>Q196*H196</f>
        <v>0</v>
      </c>
      <c r="S196" s="221">
        <v>0</v>
      </c>
      <c r="T196" s="222">
        <f>S196*H196</f>
        <v>0</v>
      </c>
      <c r="AR196" s="223" t="s">
        <v>259</v>
      </c>
      <c r="AT196" s="223" t="s">
        <v>125</v>
      </c>
      <c r="AU196" s="223" t="s">
        <v>89</v>
      </c>
      <c r="AY196" s="17" t="s">
        <v>121</v>
      </c>
      <c r="BE196" s="224">
        <f>IF(N196="základní",J196,0)</f>
        <v>0</v>
      </c>
      <c r="BF196" s="224">
        <f>IF(N196="snížená",J196,0)</f>
        <v>0</v>
      </c>
      <c r="BG196" s="224">
        <f>IF(N196="zákl. přenesená",J196,0)</f>
        <v>0</v>
      </c>
      <c r="BH196" s="224">
        <f>IF(N196="sníž. přenesená",J196,0)</f>
        <v>0</v>
      </c>
      <c r="BI196" s="224">
        <f>IF(N196="nulová",J196,0)</f>
        <v>0</v>
      </c>
      <c r="BJ196" s="17" t="s">
        <v>21</v>
      </c>
      <c r="BK196" s="224">
        <f>ROUND(I196*H196,2)</f>
        <v>0</v>
      </c>
      <c r="BL196" s="17" t="s">
        <v>259</v>
      </c>
      <c r="BM196" s="223" t="s">
        <v>916</v>
      </c>
    </row>
    <row r="197" s="1" customFormat="1" ht="24" customHeight="1">
      <c r="B197" s="39"/>
      <c r="C197" s="212" t="s">
        <v>495</v>
      </c>
      <c r="D197" s="212" t="s">
        <v>125</v>
      </c>
      <c r="E197" s="213" t="s">
        <v>917</v>
      </c>
      <c r="F197" s="214" t="s">
        <v>918</v>
      </c>
      <c r="G197" s="215" t="s">
        <v>286</v>
      </c>
      <c r="H197" s="216">
        <v>0.39700000000000002</v>
      </c>
      <c r="I197" s="217"/>
      <c r="J197" s="218">
        <f>ROUND(I197*H197,2)</f>
        <v>0</v>
      </c>
      <c r="K197" s="214" t="s">
        <v>129</v>
      </c>
      <c r="L197" s="44"/>
      <c r="M197" s="219" t="s">
        <v>32</v>
      </c>
      <c r="N197" s="220" t="s">
        <v>51</v>
      </c>
      <c r="O197" s="84"/>
      <c r="P197" s="221">
        <f>O197*H197</f>
        <v>0</v>
      </c>
      <c r="Q197" s="221">
        <v>0</v>
      </c>
      <c r="R197" s="221">
        <f>Q197*H197</f>
        <v>0</v>
      </c>
      <c r="S197" s="221">
        <v>0</v>
      </c>
      <c r="T197" s="222">
        <f>S197*H197</f>
        <v>0</v>
      </c>
      <c r="AR197" s="223" t="s">
        <v>259</v>
      </c>
      <c r="AT197" s="223" t="s">
        <v>125</v>
      </c>
      <c r="AU197" s="223" t="s">
        <v>89</v>
      </c>
      <c r="AY197" s="17" t="s">
        <v>121</v>
      </c>
      <c r="BE197" s="224">
        <f>IF(N197="základní",J197,0)</f>
        <v>0</v>
      </c>
      <c r="BF197" s="224">
        <f>IF(N197="snížená",J197,0)</f>
        <v>0</v>
      </c>
      <c r="BG197" s="224">
        <f>IF(N197="zákl. přenesená",J197,0)</f>
        <v>0</v>
      </c>
      <c r="BH197" s="224">
        <f>IF(N197="sníž. přenesená",J197,0)</f>
        <v>0</v>
      </c>
      <c r="BI197" s="224">
        <f>IF(N197="nulová",J197,0)</f>
        <v>0</v>
      </c>
      <c r="BJ197" s="17" t="s">
        <v>21</v>
      </c>
      <c r="BK197" s="224">
        <f>ROUND(I197*H197,2)</f>
        <v>0</v>
      </c>
      <c r="BL197" s="17" t="s">
        <v>259</v>
      </c>
      <c r="BM197" s="223" t="s">
        <v>919</v>
      </c>
    </row>
    <row r="198" s="1" customFormat="1">
      <c r="B198" s="39"/>
      <c r="C198" s="40"/>
      <c r="D198" s="234" t="s">
        <v>192</v>
      </c>
      <c r="E198" s="40"/>
      <c r="F198" s="265" t="s">
        <v>920</v>
      </c>
      <c r="G198" s="40"/>
      <c r="H198" s="40"/>
      <c r="I198" s="134"/>
      <c r="J198" s="40"/>
      <c r="K198" s="40"/>
      <c r="L198" s="44"/>
      <c r="M198" s="266"/>
      <c r="N198" s="84"/>
      <c r="O198" s="84"/>
      <c r="P198" s="84"/>
      <c r="Q198" s="84"/>
      <c r="R198" s="84"/>
      <c r="S198" s="84"/>
      <c r="T198" s="85"/>
      <c r="AT198" s="17" t="s">
        <v>192</v>
      </c>
      <c r="AU198" s="17" t="s">
        <v>89</v>
      </c>
    </row>
    <row r="199" s="11" customFormat="1" ht="22.8" customHeight="1">
      <c r="B199" s="196"/>
      <c r="C199" s="197"/>
      <c r="D199" s="198" t="s">
        <v>79</v>
      </c>
      <c r="E199" s="210" t="s">
        <v>921</v>
      </c>
      <c r="F199" s="210" t="s">
        <v>922</v>
      </c>
      <c r="G199" s="197"/>
      <c r="H199" s="197"/>
      <c r="I199" s="200"/>
      <c r="J199" s="211">
        <f>BK199</f>
        <v>0</v>
      </c>
      <c r="K199" s="197"/>
      <c r="L199" s="202"/>
      <c r="M199" s="203"/>
      <c r="N199" s="204"/>
      <c r="O199" s="204"/>
      <c r="P199" s="205">
        <f>SUM(P200:P244)</f>
        <v>0</v>
      </c>
      <c r="Q199" s="204"/>
      <c r="R199" s="205">
        <f>SUM(R200:R244)</f>
        <v>1.2669599999999996</v>
      </c>
      <c r="S199" s="204"/>
      <c r="T199" s="206">
        <f>SUM(T200:T244)</f>
        <v>2.2218599999999999</v>
      </c>
      <c r="AR199" s="207" t="s">
        <v>89</v>
      </c>
      <c r="AT199" s="208" t="s">
        <v>79</v>
      </c>
      <c r="AU199" s="208" t="s">
        <v>21</v>
      </c>
      <c r="AY199" s="207" t="s">
        <v>121</v>
      </c>
      <c r="BK199" s="209">
        <f>SUM(BK200:BK244)</f>
        <v>0</v>
      </c>
    </row>
    <row r="200" s="1" customFormat="1" ht="16.5" customHeight="1">
      <c r="B200" s="39"/>
      <c r="C200" s="212" t="s">
        <v>499</v>
      </c>
      <c r="D200" s="212" t="s">
        <v>125</v>
      </c>
      <c r="E200" s="213" t="s">
        <v>923</v>
      </c>
      <c r="F200" s="214" t="s">
        <v>924</v>
      </c>
      <c r="G200" s="215" t="s">
        <v>145</v>
      </c>
      <c r="H200" s="216">
        <v>34</v>
      </c>
      <c r="I200" s="217"/>
      <c r="J200" s="218">
        <f>ROUND(I200*H200,2)</f>
        <v>0</v>
      </c>
      <c r="K200" s="214" t="s">
        <v>129</v>
      </c>
      <c r="L200" s="44"/>
      <c r="M200" s="219" t="s">
        <v>32</v>
      </c>
      <c r="N200" s="220" t="s">
        <v>51</v>
      </c>
      <c r="O200" s="84"/>
      <c r="P200" s="221">
        <f>O200*H200</f>
        <v>0</v>
      </c>
      <c r="Q200" s="221">
        <v>0</v>
      </c>
      <c r="R200" s="221">
        <f>Q200*H200</f>
        <v>0</v>
      </c>
      <c r="S200" s="221">
        <v>0.01933</v>
      </c>
      <c r="T200" s="222">
        <f>S200*H200</f>
        <v>0.65722000000000003</v>
      </c>
      <c r="AR200" s="223" t="s">
        <v>259</v>
      </c>
      <c r="AT200" s="223" t="s">
        <v>125</v>
      </c>
      <c r="AU200" s="223" t="s">
        <v>89</v>
      </c>
      <c r="AY200" s="17" t="s">
        <v>121</v>
      </c>
      <c r="BE200" s="224">
        <f>IF(N200="základní",J200,0)</f>
        <v>0</v>
      </c>
      <c r="BF200" s="224">
        <f>IF(N200="snížená",J200,0)</f>
        <v>0</v>
      </c>
      <c r="BG200" s="224">
        <f>IF(N200="zákl. přenesená",J200,0)</f>
        <v>0</v>
      </c>
      <c r="BH200" s="224">
        <f>IF(N200="sníž. přenesená",J200,0)</f>
        <v>0</v>
      </c>
      <c r="BI200" s="224">
        <f>IF(N200="nulová",J200,0)</f>
        <v>0</v>
      </c>
      <c r="BJ200" s="17" t="s">
        <v>21</v>
      </c>
      <c r="BK200" s="224">
        <f>ROUND(I200*H200,2)</f>
        <v>0</v>
      </c>
      <c r="BL200" s="17" t="s">
        <v>259</v>
      </c>
      <c r="BM200" s="223" t="s">
        <v>925</v>
      </c>
    </row>
    <row r="201" s="1" customFormat="1" ht="16.5" customHeight="1">
      <c r="B201" s="39"/>
      <c r="C201" s="212" t="s">
        <v>503</v>
      </c>
      <c r="D201" s="212" t="s">
        <v>125</v>
      </c>
      <c r="E201" s="213" t="s">
        <v>926</v>
      </c>
      <c r="F201" s="214" t="s">
        <v>927</v>
      </c>
      <c r="G201" s="215" t="s">
        <v>145</v>
      </c>
      <c r="H201" s="216">
        <v>26</v>
      </c>
      <c r="I201" s="217"/>
      <c r="J201" s="218">
        <f>ROUND(I201*H201,2)</f>
        <v>0</v>
      </c>
      <c r="K201" s="214" t="s">
        <v>129</v>
      </c>
      <c r="L201" s="44"/>
      <c r="M201" s="219" t="s">
        <v>32</v>
      </c>
      <c r="N201" s="220" t="s">
        <v>51</v>
      </c>
      <c r="O201" s="84"/>
      <c r="P201" s="221">
        <f>O201*H201</f>
        <v>0</v>
      </c>
      <c r="Q201" s="221">
        <v>0.00382</v>
      </c>
      <c r="R201" s="221">
        <f>Q201*H201</f>
        <v>0.099320000000000006</v>
      </c>
      <c r="S201" s="221">
        <v>0</v>
      </c>
      <c r="T201" s="222">
        <f>S201*H201</f>
        <v>0</v>
      </c>
      <c r="AR201" s="223" t="s">
        <v>259</v>
      </c>
      <c r="AT201" s="223" t="s">
        <v>125</v>
      </c>
      <c r="AU201" s="223" t="s">
        <v>89</v>
      </c>
      <c r="AY201" s="17" t="s">
        <v>121</v>
      </c>
      <c r="BE201" s="224">
        <f>IF(N201="základní",J201,0)</f>
        <v>0</v>
      </c>
      <c r="BF201" s="224">
        <f>IF(N201="snížená",J201,0)</f>
        <v>0</v>
      </c>
      <c r="BG201" s="224">
        <f>IF(N201="zákl. přenesená",J201,0)</f>
        <v>0</v>
      </c>
      <c r="BH201" s="224">
        <f>IF(N201="sníž. přenesená",J201,0)</f>
        <v>0</v>
      </c>
      <c r="BI201" s="224">
        <f>IF(N201="nulová",J201,0)</f>
        <v>0</v>
      </c>
      <c r="BJ201" s="17" t="s">
        <v>21</v>
      </c>
      <c r="BK201" s="224">
        <f>ROUND(I201*H201,2)</f>
        <v>0</v>
      </c>
      <c r="BL201" s="17" t="s">
        <v>259</v>
      </c>
      <c r="BM201" s="223" t="s">
        <v>928</v>
      </c>
    </row>
    <row r="202" s="1" customFormat="1">
      <c r="B202" s="39"/>
      <c r="C202" s="40"/>
      <c r="D202" s="234" t="s">
        <v>192</v>
      </c>
      <c r="E202" s="40"/>
      <c r="F202" s="265" t="s">
        <v>929</v>
      </c>
      <c r="G202" s="40"/>
      <c r="H202" s="40"/>
      <c r="I202" s="134"/>
      <c r="J202" s="40"/>
      <c r="K202" s="40"/>
      <c r="L202" s="44"/>
      <c r="M202" s="266"/>
      <c r="N202" s="84"/>
      <c r="O202" s="84"/>
      <c r="P202" s="84"/>
      <c r="Q202" s="84"/>
      <c r="R202" s="84"/>
      <c r="S202" s="84"/>
      <c r="T202" s="85"/>
      <c r="AT202" s="17" t="s">
        <v>192</v>
      </c>
      <c r="AU202" s="17" t="s">
        <v>89</v>
      </c>
    </row>
    <row r="203" s="1" customFormat="1" ht="16.5" customHeight="1">
      <c r="B203" s="39"/>
      <c r="C203" s="212" t="s">
        <v>507</v>
      </c>
      <c r="D203" s="212" t="s">
        <v>125</v>
      </c>
      <c r="E203" s="213" t="s">
        <v>930</v>
      </c>
      <c r="F203" s="214" t="s">
        <v>931</v>
      </c>
      <c r="G203" s="215" t="s">
        <v>145</v>
      </c>
      <c r="H203" s="216">
        <v>6</v>
      </c>
      <c r="I203" s="217"/>
      <c r="J203" s="218">
        <f>ROUND(I203*H203,2)</f>
        <v>0</v>
      </c>
      <c r="K203" s="214" t="s">
        <v>129</v>
      </c>
      <c r="L203" s="44"/>
      <c r="M203" s="219" t="s">
        <v>32</v>
      </c>
      <c r="N203" s="220" t="s">
        <v>51</v>
      </c>
      <c r="O203" s="84"/>
      <c r="P203" s="221">
        <f>O203*H203</f>
        <v>0</v>
      </c>
      <c r="Q203" s="221">
        <v>0.023199999999999998</v>
      </c>
      <c r="R203" s="221">
        <f>Q203*H203</f>
        <v>0.13919999999999999</v>
      </c>
      <c r="S203" s="221">
        <v>0</v>
      </c>
      <c r="T203" s="222">
        <f>S203*H203</f>
        <v>0</v>
      </c>
      <c r="AR203" s="223" t="s">
        <v>259</v>
      </c>
      <c r="AT203" s="223" t="s">
        <v>125</v>
      </c>
      <c r="AU203" s="223" t="s">
        <v>89</v>
      </c>
      <c r="AY203" s="17" t="s">
        <v>121</v>
      </c>
      <c r="BE203" s="224">
        <f>IF(N203="základní",J203,0)</f>
        <v>0</v>
      </c>
      <c r="BF203" s="224">
        <f>IF(N203="snížená",J203,0)</f>
        <v>0</v>
      </c>
      <c r="BG203" s="224">
        <f>IF(N203="zákl. přenesená",J203,0)</f>
        <v>0</v>
      </c>
      <c r="BH203" s="224">
        <f>IF(N203="sníž. přenesená",J203,0)</f>
        <v>0</v>
      </c>
      <c r="BI203" s="224">
        <f>IF(N203="nulová",J203,0)</f>
        <v>0</v>
      </c>
      <c r="BJ203" s="17" t="s">
        <v>21</v>
      </c>
      <c r="BK203" s="224">
        <f>ROUND(I203*H203,2)</f>
        <v>0</v>
      </c>
      <c r="BL203" s="17" t="s">
        <v>259</v>
      </c>
      <c r="BM203" s="223" t="s">
        <v>932</v>
      </c>
    </row>
    <row r="204" s="1" customFormat="1">
      <c r="B204" s="39"/>
      <c r="C204" s="40"/>
      <c r="D204" s="234" t="s">
        <v>192</v>
      </c>
      <c r="E204" s="40"/>
      <c r="F204" s="265" t="s">
        <v>929</v>
      </c>
      <c r="G204" s="40"/>
      <c r="H204" s="40"/>
      <c r="I204" s="134"/>
      <c r="J204" s="40"/>
      <c r="K204" s="40"/>
      <c r="L204" s="44"/>
      <c r="M204" s="266"/>
      <c r="N204" s="84"/>
      <c r="O204" s="84"/>
      <c r="P204" s="84"/>
      <c r="Q204" s="84"/>
      <c r="R204" s="84"/>
      <c r="S204" s="84"/>
      <c r="T204" s="85"/>
      <c r="AT204" s="17" t="s">
        <v>192</v>
      </c>
      <c r="AU204" s="17" t="s">
        <v>89</v>
      </c>
    </row>
    <row r="205" s="1" customFormat="1" ht="16.5" customHeight="1">
      <c r="B205" s="39"/>
      <c r="C205" s="212" t="s">
        <v>515</v>
      </c>
      <c r="D205" s="212" t="s">
        <v>125</v>
      </c>
      <c r="E205" s="213" t="s">
        <v>933</v>
      </c>
      <c r="F205" s="214" t="s">
        <v>934</v>
      </c>
      <c r="G205" s="215" t="s">
        <v>227</v>
      </c>
      <c r="H205" s="216">
        <v>24</v>
      </c>
      <c r="I205" s="217"/>
      <c r="J205" s="218">
        <f>ROUND(I205*H205,2)</f>
        <v>0</v>
      </c>
      <c r="K205" s="214" t="s">
        <v>129</v>
      </c>
      <c r="L205" s="44"/>
      <c r="M205" s="219" t="s">
        <v>32</v>
      </c>
      <c r="N205" s="220" t="s">
        <v>51</v>
      </c>
      <c r="O205" s="84"/>
      <c r="P205" s="221">
        <f>O205*H205</f>
        <v>0</v>
      </c>
      <c r="Q205" s="221">
        <v>0.00182</v>
      </c>
      <c r="R205" s="221">
        <f>Q205*H205</f>
        <v>0.043679999999999997</v>
      </c>
      <c r="S205" s="221">
        <v>0</v>
      </c>
      <c r="T205" s="222">
        <f>S205*H205</f>
        <v>0</v>
      </c>
      <c r="AR205" s="223" t="s">
        <v>259</v>
      </c>
      <c r="AT205" s="223" t="s">
        <v>125</v>
      </c>
      <c r="AU205" s="223" t="s">
        <v>89</v>
      </c>
      <c r="AY205" s="17" t="s">
        <v>121</v>
      </c>
      <c r="BE205" s="224">
        <f>IF(N205="základní",J205,0)</f>
        <v>0</v>
      </c>
      <c r="BF205" s="224">
        <f>IF(N205="snížená",J205,0)</f>
        <v>0</v>
      </c>
      <c r="BG205" s="224">
        <f>IF(N205="zákl. přenesená",J205,0)</f>
        <v>0</v>
      </c>
      <c r="BH205" s="224">
        <f>IF(N205="sníž. přenesená",J205,0)</f>
        <v>0</v>
      </c>
      <c r="BI205" s="224">
        <f>IF(N205="nulová",J205,0)</f>
        <v>0</v>
      </c>
      <c r="BJ205" s="17" t="s">
        <v>21</v>
      </c>
      <c r="BK205" s="224">
        <f>ROUND(I205*H205,2)</f>
        <v>0</v>
      </c>
      <c r="BL205" s="17" t="s">
        <v>259</v>
      </c>
      <c r="BM205" s="223" t="s">
        <v>935</v>
      </c>
    </row>
    <row r="206" s="1" customFormat="1">
      <c r="B206" s="39"/>
      <c r="C206" s="40"/>
      <c r="D206" s="234" t="s">
        <v>192</v>
      </c>
      <c r="E206" s="40"/>
      <c r="F206" s="265" t="s">
        <v>929</v>
      </c>
      <c r="G206" s="40"/>
      <c r="H206" s="40"/>
      <c r="I206" s="134"/>
      <c r="J206" s="40"/>
      <c r="K206" s="40"/>
      <c r="L206" s="44"/>
      <c r="M206" s="266"/>
      <c r="N206" s="84"/>
      <c r="O206" s="84"/>
      <c r="P206" s="84"/>
      <c r="Q206" s="84"/>
      <c r="R206" s="84"/>
      <c r="S206" s="84"/>
      <c r="T206" s="85"/>
      <c r="AT206" s="17" t="s">
        <v>192</v>
      </c>
      <c r="AU206" s="17" t="s">
        <v>89</v>
      </c>
    </row>
    <row r="207" s="1" customFormat="1" ht="16.5" customHeight="1">
      <c r="B207" s="39"/>
      <c r="C207" s="267" t="s">
        <v>520</v>
      </c>
      <c r="D207" s="267" t="s">
        <v>231</v>
      </c>
      <c r="E207" s="268" t="s">
        <v>936</v>
      </c>
      <c r="F207" s="269" t="s">
        <v>937</v>
      </c>
      <c r="G207" s="270" t="s">
        <v>227</v>
      </c>
      <c r="H207" s="271">
        <v>24</v>
      </c>
      <c r="I207" s="272"/>
      <c r="J207" s="273">
        <f>ROUND(I207*H207,2)</f>
        <v>0</v>
      </c>
      <c r="K207" s="269" t="s">
        <v>129</v>
      </c>
      <c r="L207" s="274"/>
      <c r="M207" s="275" t="s">
        <v>32</v>
      </c>
      <c r="N207" s="276" t="s">
        <v>51</v>
      </c>
      <c r="O207" s="84"/>
      <c r="P207" s="221">
        <f>O207*H207</f>
        <v>0</v>
      </c>
      <c r="Q207" s="221">
        <v>0.0012999999999999999</v>
      </c>
      <c r="R207" s="221">
        <f>Q207*H207</f>
        <v>0.031199999999999999</v>
      </c>
      <c r="S207" s="221">
        <v>0</v>
      </c>
      <c r="T207" s="222">
        <f>S207*H207</f>
        <v>0</v>
      </c>
      <c r="AR207" s="223" t="s">
        <v>355</v>
      </c>
      <c r="AT207" s="223" t="s">
        <v>231</v>
      </c>
      <c r="AU207" s="223" t="s">
        <v>89</v>
      </c>
      <c r="AY207" s="17" t="s">
        <v>121</v>
      </c>
      <c r="BE207" s="224">
        <f>IF(N207="základní",J207,0)</f>
        <v>0</v>
      </c>
      <c r="BF207" s="224">
        <f>IF(N207="snížená",J207,0)</f>
        <v>0</v>
      </c>
      <c r="BG207" s="224">
        <f>IF(N207="zákl. přenesená",J207,0)</f>
        <v>0</v>
      </c>
      <c r="BH207" s="224">
        <f>IF(N207="sníž. přenesená",J207,0)</f>
        <v>0</v>
      </c>
      <c r="BI207" s="224">
        <f>IF(N207="nulová",J207,0)</f>
        <v>0</v>
      </c>
      <c r="BJ207" s="17" t="s">
        <v>21</v>
      </c>
      <c r="BK207" s="224">
        <f>ROUND(I207*H207,2)</f>
        <v>0</v>
      </c>
      <c r="BL207" s="17" t="s">
        <v>259</v>
      </c>
      <c r="BM207" s="223" t="s">
        <v>938</v>
      </c>
    </row>
    <row r="208" s="1" customFormat="1" ht="16.5" customHeight="1">
      <c r="B208" s="39"/>
      <c r="C208" s="267" t="s">
        <v>526</v>
      </c>
      <c r="D208" s="267" t="s">
        <v>231</v>
      </c>
      <c r="E208" s="268" t="s">
        <v>939</v>
      </c>
      <c r="F208" s="269" t="s">
        <v>940</v>
      </c>
      <c r="G208" s="270" t="s">
        <v>227</v>
      </c>
      <c r="H208" s="271">
        <v>4</v>
      </c>
      <c r="I208" s="272"/>
      <c r="J208" s="273">
        <f>ROUND(I208*H208,2)</f>
        <v>0</v>
      </c>
      <c r="K208" s="269" t="s">
        <v>129</v>
      </c>
      <c r="L208" s="274"/>
      <c r="M208" s="275" t="s">
        <v>32</v>
      </c>
      <c r="N208" s="276" t="s">
        <v>51</v>
      </c>
      <c r="O208" s="84"/>
      <c r="P208" s="221">
        <f>O208*H208</f>
        <v>0</v>
      </c>
      <c r="Q208" s="221">
        <v>0.0085000000000000006</v>
      </c>
      <c r="R208" s="221">
        <f>Q208*H208</f>
        <v>0.034000000000000002</v>
      </c>
      <c r="S208" s="221">
        <v>0</v>
      </c>
      <c r="T208" s="222">
        <f>S208*H208</f>
        <v>0</v>
      </c>
      <c r="AR208" s="223" t="s">
        <v>355</v>
      </c>
      <c r="AT208" s="223" t="s">
        <v>231</v>
      </c>
      <c r="AU208" s="223" t="s">
        <v>89</v>
      </c>
      <c r="AY208" s="17" t="s">
        <v>121</v>
      </c>
      <c r="BE208" s="224">
        <f>IF(N208="základní",J208,0)</f>
        <v>0</v>
      </c>
      <c r="BF208" s="224">
        <f>IF(N208="snížená",J208,0)</f>
        <v>0</v>
      </c>
      <c r="BG208" s="224">
        <f>IF(N208="zákl. přenesená",J208,0)</f>
        <v>0</v>
      </c>
      <c r="BH208" s="224">
        <f>IF(N208="sníž. přenesená",J208,0)</f>
        <v>0</v>
      </c>
      <c r="BI208" s="224">
        <f>IF(N208="nulová",J208,0)</f>
        <v>0</v>
      </c>
      <c r="BJ208" s="17" t="s">
        <v>21</v>
      </c>
      <c r="BK208" s="224">
        <f>ROUND(I208*H208,2)</f>
        <v>0</v>
      </c>
      <c r="BL208" s="17" t="s">
        <v>259</v>
      </c>
      <c r="BM208" s="223" t="s">
        <v>941</v>
      </c>
    </row>
    <row r="209" s="1" customFormat="1" ht="16.5" customHeight="1">
      <c r="B209" s="39"/>
      <c r="C209" s="267" t="s">
        <v>530</v>
      </c>
      <c r="D209" s="267" t="s">
        <v>231</v>
      </c>
      <c r="E209" s="268" t="s">
        <v>942</v>
      </c>
      <c r="F209" s="269" t="s">
        <v>943</v>
      </c>
      <c r="G209" s="270" t="s">
        <v>227</v>
      </c>
      <c r="H209" s="271">
        <v>16</v>
      </c>
      <c r="I209" s="272"/>
      <c r="J209" s="273">
        <f>ROUND(I209*H209,2)</f>
        <v>0</v>
      </c>
      <c r="K209" s="269" t="s">
        <v>129</v>
      </c>
      <c r="L209" s="274"/>
      <c r="M209" s="275" t="s">
        <v>32</v>
      </c>
      <c r="N209" s="276" t="s">
        <v>51</v>
      </c>
      <c r="O209" s="84"/>
      <c r="P209" s="221">
        <f>O209*H209</f>
        <v>0</v>
      </c>
      <c r="Q209" s="221">
        <v>0.0085000000000000006</v>
      </c>
      <c r="R209" s="221">
        <f>Q209*H209</f>
        <v>0.13600000000000001</v>
      </c>
      <c r="S209" s="221">
        <v>0</v>
      </c>
      <c r="T209" s="222">
        <f>S209*H209</f>
        <v>0</v>
      </c>
      <c r="AR209" s="223" t="s">
        <v>355</v>
      </c>
      <c r="AT209" s="223" t="s">
        <v>231</v>
      </c>
      <c r="AU209" s="223" t="s">
        <v>89</v>
      </c>
      <c r="AY209" s="17" t="s">
        <v>121</v>
      </c>
      <c r="BE209" s="224">
        <f>IF(N209="základní",J209,0)</f>
        <v>0</v>
      </c>
      <c r="BF209" s="224">
        <f>IF(N209="snížená",J209,0)</f>
        <v>0</v>
      </c>
      <c r="BG209" s="224">
        <f>IF(N209="zákl. přenesená",J209,0)</f>
        <v>0</v>
      </c>
      <c r="BH209" s="224">
        <f>IF(N209="sníž. přenesená",J209,0)</f>
        <v>0</v>
      </c>
      <c r="BI209" s="224">
        <f>IF(N209="nulová",J209,0)</f>
        <v>0</v>
      </c>
      <c r="BJ209" s="17" t="s">
        <v>21</v>
      </c>
      <c r="BK209" s="224">
        <f>ROUND(I209*H209,2)</f>
        <v>0</v>
      </c>
      <c r="BL209" s="17" t="s">
        <v>259</v>
      </c>
      <c r="BM209" s="223" t="s">
        <v>944</v>
      </c>
    </row>
    <row r="210" s="1" customFormat="1" ht="16.5" customHeight="1">
      <c r="B210" s="39"/>
      <c r="C210" s="212" t="s">
        <v>536</v>
      </c>
      <c r="D210" s="212" t="s">
        <v>125</v>
      </c>
      <c r="E210" s="213" t="s">
        <v>945</v>
      </c>
      <c r="F210" s="214" t="s">
        <v>946</v>
      </c>
      <c r="G210" s="215" t="s">
        <v>145</v>
      </c>
      <c r="H210" s="216">
        <v>6</v>
      </c>
      <c r="I210" s="217"/>
      <c r="J210" s="218">
        <f>ROUND(I210*H210,2)</f>
        <v>0</v>
      </c>
      <c r="K210" s="214" t="s">
        <v>129</v>
      </c>
      <c r="L210" s="44"/>
      <c r="M210" s="219" t="s">
        <v>32</v>
      </c>
      <c r="N210" s="220" t="s">
        <v>51</v>
      </c>
      <c r="O210" s="84"/>
      <c r="P210" s="221">
        <f>O210*H210</f>
        <v>0</v>
      </c>
      <c r="Q210" s="221">
        <v>0.01908</v>
      </c>
      <c r="R210" s="221">
        <f>Q210*H210</f>
        <v>0.11448</v>
      </c>
      <c r="S210" s="221">
        <v>0</v>
      </c>
      <c r="T210" s="222">
        <f>S210*H210</f>
        <v>0</v>
      </c>
      <c r="AR210" s="223" t="s">
        <v>259</v>
      </c>
      <c r="AT210" s="223" t="s">
        <v>125</v>
      </c>
      <c r="AU210" s="223" t="s">
        <v>89</v>
      </c>
      <c r="AY210" s="17" t="s">
        <v>121</v>
      </c>
      <c r="BE210" s="224">
        <f>IF(N210="základní",J210,0)</f>
        <v>0</v>
      </c>
      <c r="BF210" s="224">
        <f>IF(N210="snížená",J210,0)</f>
        <v>0</v>
      </c>
      <c r="BG210" s="224">
        <f>IF(N210="zákl. přenesená",J210,0)</f>
        <v>0</v>
      </c>
      <c r="BH210" s="224">
        <f>IF(N210="sníž. přenesená",J210,0)</f>
        <v>0</v>
      </c>
      <c r="BI210" s="224">
        <f>IF(N210="nulová",J210,0)</f>
        <v>0</v>
      </c>
      <c r="BJ210" s="17" t="s">
        <v>21</v>
      </c>
      <c r="BK210" s="224">
        <f>ROUND(I210*H210,2)</f>
        <v>0</v>
      </c>
      <c r="BL210" s="17" t="s">
        <v>259</v>
      </c>
      <c r="BM210" s="223" t="s">
        <v>947</v>
      </c>
    </row>
    <row r="211" s="1" customFormat="1">
      <c r="B211" s="39"/>
      <c r="C211" s="40"/>
      <c r="D211" s="234" t="s">
        <v>192</v>
      </c>
      <c r="E211" s="40"/>
      <c r="F211" s="265" t="s">
        <v>948</v>
      </c>
      <c r="G211" s="40"/>
      <c r="H211" s="40"/>
      <c r="I211" s="134"/>
      <c r="J211" s="40"/>
      <c r="K211" s="40"/>
      <c r="L211" s="44"/>
      <c r="M211" s="266"/>
      <c r="N211" s="84"/>
      <c r="O211" s="84"/>
      <c r="P211" s="84"/>
      <c r="Q211" s="84"/>
      <c r="R211" s="84"/>
      <c r="S211" s="84"/>
      <c r="T211" s="85"/>
      <c r="AT211" s="17" t="s">
        <v>192</v>
      </c>
      <c r="AU211" s="17" t="s">
        <v>89</v>
      </c>
    </row>
    <row r="212" s="1" customFormat="1" ht="16.5" customHeight="1">
      <c r="B212" s="39"/>
      <c r="C212" s="212" t="s">
        <v>540</v>
      </c>
      <c r="D212" s="212" t="s">
        <v>125</v>
      </c>
      <c r="E212" s="213" t="s">
        <v>949</v>
      </c>
      <c r="F212" s="214" t="s">
        <v>950</v>
      </c>
      <c r="G212" s="215" t="s">
        <v>145</v>
      </c>
      <c r="H212" s="216">
        <v>1</v>
      </c>
      <c r="I212" s="217"/>
      <c r="J212" s="218">
        <f>ROUND(I212*H212,2)</f>
        <v>0</v>
      </c>
      <c r="K212" s="214" t="s">
        <v>129</v>
      </c>
      <c r="L212" s="44"/>
      <c r="M212" s="219" t="s">
        <v>32</v>
      </c>
      <c r="N212" s="220" t="s">
        <v>51</v>
      </c>
      <c r="O212" s="84"/>
      <c r="P212" s="221">
        <f>O212*H212</f>
        <v>0</v>
      </c>
      <c r="Q212" s="221">
        <v>0</v>
      </c>
      <c r="R212" s="221">
        <f>Q212*H212</f>
        <v>0</v>
      </c>
      <c r="S212" s="221">
        <v>0.028400000000000002</v>
      </c>
      <c r="T212" s="222">
        <f>S212*H212</f>
        <v>0.028400000000000002</v>
      </c>
      <c r="AR212" s="223" t="s">
        <v>259</v>
      </c>
      <c r="AT212" s="223" t="s">
        <v>125</v>
      </c>
      <c r="AU212" s="223" t="s">
        <v>89</v>
      </c>
      <c r="AY212" s="17" t="s">
        <v>121</v>
      </c>
      <c r="BE212" s="224">
        <f>IF(N212="základní",J212,0)</f>
        <v>0</v>
      </c>
      <c r="BF212" s="224">
        <f>IF(N212="snížená",J212,0)</f>
        <v>0</v>
      </c>
      <c r="BG212" s="224">
        <f>IF(N212="zákl. přenesená",J212,0)</f>
        <v>0</v>
      </c>
      <c r="BH212" s="224">
        <f>IF(N212="sníž. přenesená",J212,0)</f>
        <v>0</v>
      </c>
      <c r="BI212" s="224">
        <f>IF(N212="nulová",J212,0)</f>
        <v>0</v>
      </c>
      <c r="BJ212" s="17" t="s">
        <v>21</v>
      </c>
      <c r="BK212" s="224">
        <f>ROUND(I212*H212,2)</f>
        <v>0</v>
      </c>
      <c r="BL212" s="17" t="s">
        <v>259</v>
      </c>
      <c r="BM212" s="223" t="s">
        <v>951</v>
      </c>
    </row>
    <row r="213" s="1" customFormat="1" ht="16.5" customHeight="1">
      <c r="B213" s="39"/>
      <c r="C213" s="212" t="s">
        <v>544</v>
      </c>
      <c r="D213" s="212" t="s">
        <v>125</v>
      </c>
      <c r="E213" s="213" t="s">
        <v>952</v>
      </c>
      <c r="F213" s="214" t="s">
        <v>953</v>
      </c>
      <c r="G213" s="215" t="s">
        <v>145</v>
      </c>
      <c r="H213" s="216">
        <v>36</v>
      </c>
      <c r="I213" s="217"/>
      <c r="J213" s="218">
        <f>ROUND(I213*H213,2)</f>
        <v>0</v>
      </c>
      <c r="K213" s="214" t="s">
        <v>129</v>
      </c>
      <c r="L213" s="44"/>
      <c r="M213" s="219" t="s">
        <v>32</v>
      </c>
      <c r="N213" s="220" t="s">
        <v>51</v>
      </c>
      <c r="O213" s="84"/>
      <c r="P213" s="221">
        <f>O213*H213</f>
        <v>0</v>
      </c>
      <c r="Q213" s="221">
        <v>0</v>
      </c>
      <c r="R213" s="221">
        <f>Q213*H213</f>
        <v>0</v>
      </c>
      <c r="S213" s="221">
        <v>0.019460000000000002</v>
      </c>
      <c r="T213" s="222">
        <f>S213*H213</f>
        <v>0.70056000000000007</v>
      </c>
      <c r="AR213" s="223" t="s">
        <v>259</v>
      </c>
      <c r="AT213" s="223" t="s">
        <v>125</v>
      </c>
      <c r="AU213" s="223" t="s">
        <v>89</v>
      </c>
      <c r="AY213" s="17" t="s">
        <v>121</v>
      </c>
      <c r="BE213" s="224">
        <f>IF(N213="základní",J213,0)</f>
        <v>0</v>
      </c>
      <c r="BF213" s="224">
        <f>IF(N213="snížená",J213,0)</f>
        <v>0</v>
      </c>
      <c r="BG213" s="224">
        <f>IF(N213="zákl. přenesená",J213,0)</f>
        <v>0</v>
      </c>
      <c r="BH213" s="224">
        <f>IF(N213="sníž. přenesená",J213,0)</f>
        <v>0</v>
      </c>
      <c r="BI213" s="224">
        <f>IF(N213="nulová",J213,0)</f>
        <v>0</v>
      </c>
      <c r="BJ213" s="17" t="s">
        <v>21</v>
      </c>
      <c r="BK213" s="224">
        <f>ROUND(I213*H213,2)</f>
        <v>0</v>
      </c>
      <c r="BL213" s="17" t="s">
        <v>259</v>
      </c>
      <c r="BM213" s="223" t="s">
        <v>954</v>
      </c>
    </row>
    <row r="214" s="1" customFormat="1" ht="24" customHeight="1">
      <c r="B214" s="39"/>
      <c r="C214" s="212" t="s">
        <v>548</v>
      </c>
      <c r="D214" s="212" t="s">
        <v>125</v>
      </c>
      <c r="E214" s="213" t="s">
        <v>955</v>
      </c>
      <c r="F214" s="214" t="s">
        <v>956</v>
      </c>
      <c r="G214" s="215" t="s">
        <v>145</v>
      </c>
      <c r="H214" s="216">
        <v>6</v>
      </c>
      <c r="I214" s="217"/>
      <c r="J214" s="218">
        <f>ROUND(I214*H214,2)</f>
        <v>0</v>
      </c>
      <c r="K214" s="214" t="s">
        <v>129</v>
      </c>
      <c r="L214" s="44"/>
      <c r="M214" s="219" t="s">
        <v>32</v>
      </c>
      <c r="N214" s="220" t="s">
        <v>51</v>
      </c>
      <c r="O214" s="84"/>
      <c r="P214" s="221">
        <f>O214*H214</f>
        <v>0</v>
      </c>
      <c r="Q214" s="221">
        <v>0.022179999999999998</v>
      </c>
      <c r="R214" s="221">
        <f>Q214*H214</f>
        <v>0.13307999999999998</v>
      </c>
      <c r="S214" s="221">
        <v>0</v>
      </c>
      <c r="T214" s="222">
        <f>S214*H214</f>
        <v>0</v>
      </c>
      <c r="AR214" s="223" t="s">
        <v>259</v>
      </c>
      <c r="AT214" s="223" t="s">
        <v>125</v>
      </c>
      <c r="AU214" s="223" t="s">
        <v>89</v>
      </c>
      <c r="AY214" s="17" t="s">
        <v>121</v>
      </c>
      <c r="BE214" s="224">
        <f>IF(N214="základní",J214,0)</f>
        <v>0</v>
      </c>
      <c r="BF214" s="224">
        <f>IF(N214="snížená",J214,0)</f>
        <v>0</v>
      </c>
      <c r="BG214" s="224">
        <f>IF(N214="zákl. přenesená",J214,0)</f>
        <v>0</v>
      </c>
      <c r="BH214" s="224">
        <f>IF(N214="sníž. přenesená",J214,0)</f>
        <v>0</v>
      </c>
      <c r="BI214" s="224">
        <f>IF(N214="nulová",J214,0)</f>
        <v>0</v>
      </c>
      <c r="BJ214" s="17" t="s">
        <v>21</v>
      </c>
      <c r="BK214" s="224">
        <f>ROUND(I214*H214,2)</f>
        <v>0</v>
      </c>
      <c r="BL214" s="17" t="s">
        <v>259</v>
      </c>
      <c r="BM214" s="223" t="s">
        <v>957</v>
      </c>
    </row>
    <row r="215" s="1" customFormat="1">
      <c r="B215" s="39"/>
      <c r="C215" s="40"/>
      <c r="D215" s="234" t="s">
        <v>192</v>
      </c>
      <c r="E215" s="40"/>
      <c r="F215" s="265" t="s">
        <v>958</v>
      </c>
      <c r="G215" s="40"/>
      <c r="H215" s="40"/>
      <c r="I215" s="134"/>
      <c r="J215" s="40"/>
      <c r="K215" s="40"/>
      <c r="L215" s="44"/>
      <c r="M215" s="266"/>
      <c r="N215" s="84"/>
      <c r="O215" s="84"/>
      <c r="P215" s="84"/>
      <c r="Q215" s="84"/>
      <c r="R215" s="84"/>
      <c r="S215" s="84"/>
      <c r="T215" s="85"/>
      <c r="AT215" s="17" t="s">
        <v>192</v>
      </c>
      <c r="AU215" s="17" t="s">
        <v>89</v>
      </c>
    </row>
    <row r="216" s="1" customFormat="1" ht="16.5" customHeight="1">
      <c r="B216" s="39"/>
      <c r="C216" s="212" t="s">
        <v>552</v>
      </c>
      <c r="D216" s="212" t="s">
        <v>125</v>
      </c>
      <c r="E216" s="213" t="s">
        <v>959</v>
      </c>
      <c r="F216" s="214" t="s">
        <v>960</v>
      </c>
      <c r="G216" s="215" t="s">
        <v>145</v>
      </c>
      <c r="H216" s="216">
        <v>36</v>
      </c>
      <c r="I216" s="217"/>
      <c r="J216" s="218">
        <f>ROUND(I216*H216,2)</f>
        <v>0</v>
      </c>
      <c r="K216" s="214" t="s">
        <v>129</v>
      </c>
      <c r="L216" s="44"/>
      <c r="M216" s="219" t="s">
        <v>32</v>
      </c>
      <c r="N216" s="220" t="s">
        <v>51</v>
      </c>
      <c r="O216" s="84"/>
      <c r="P216" s="221">
        <f>O216*H216</f>
        <v>0</v>
      </c>
      <c r="Q216" s="221">
        <v>0.0018500000000000001</v>
      </c>
      <c r="R216" s="221">
        <f>Q216*H216</f>
        <v>0.066600000000000006</v>
      </c>
      <c r="S216" s="221">
        <v>0</v>
      </c>
      <c r="T216" s="222">
        <f>S216*H216</f>
        <v>0</v>
      </c>
      <c r="AR216" s="223" t="s">
        <v>259</v>
      </c>
      <c r="AT216" s="223" t="s">
        <v>125</v>
      </c>
      <c r="AU216" s="223" t="s">
        <v>89</v>
      </c>
      <c r="AY216" s="17" t="s">
        <v>121</v>
      </c>
      <c r="BE216" s="224">
        <f>IF(N216="základní",J216,0)</f>
        <v>0</v>
      </c>
      <c r="BF216" s="224">
        <f>IF(N216="snížená",J216,0)</f>
        <v>0</v>
      </c>
      <c r="BG216" s="224">
        <f>IF(N216="zákl. přenesená",J216,0)</f>
        <v>0</v>
      </c>
      <c r="BH216" s="224">
        <f>IF(N216="sníž. přenesená",J216,0)</f>
        <v>0</v>
      </c>
      <c r="BI216" s="224">
        <f>IF(N216="nulová",J216,0)</f>
        <v>0</v>
      </c>
      <c r="BJ216" s="17" t="s">
        <v>21</v>
      </c>
      <c r="BK216" s="224">
        <f>ROUND(I216*H216,2)</f>
        <v>0</v>
      </c>
      <c r="BL216" s="17" t="s">
        <v>259</v>
      </c>
      <c r="BM216" s="223" t="s">
        <v>961</v>
      </c>
    </row>
    <row r="217" s="1" customFormat="1">
      <c r="B217" s="39"/>
      <c r="C217" s="40"/>
      <c r="D217" s="234" t="s">
        <v>192</v>
      </c>
      <c r="E217" s="40"/>
      <c r="F217" s="265" t="s">
        <v>958</v>
      </c>
      <c r="G217" s="40"/>
      <c r="H217" s="40"/>
      <c r="I217" s="134"/>
      <c r="J217" s="40"/>
      <c r="K217" s="40"/>
      <c r="L217" s="44"/>
      <c r="M217" s="266"/>
      <c r="N217" s="84"/>
      <c r="O217" s="84"/>
      <c r="P217" s="84"/>
      <c r="Q217" s="84"/>
      <c r="R217" s="84"/>
      <c r="S217" s="84"/>
      <c r="T217" s="85"/>
      <c r="AT217" s="17" t="s">
        <v>192</v>
      </c>
      <c r="AU217" s="17" t="s">
        <v>89</v>
      </c>
    </row>
    <row r="218" s="1" customFormat="1" ht="16.5" customHeight="1">
      <c r="B218" s="39"/>
      <c r="C218" s="267" t="s">
        <v>558</v>
      </c>
      <c r="D218" s="267" t="s">
        <v>231</v>
      </c>
      <c r="E218" s="268" t="s">
        <v>962</v>
      </c>
      <c r="F218" s="269" t="s">
        <v>963</v>
      </c>
      <c r="G218" s="270" t="s">
        <v>227</v>
      </c>
      <c r="H218" s="271">
        <v>32</v>
      </c>
      <c r="I218" s="272"/>
      <c r="J218" s="273">
        <f>ROUND(I218*H218,2)</f>
        <v>0</v>
      </c>
      <c r="K218" s="269" t="s">
        <v>129</v>
      </c>
      <c r="L218" s="274"/>
      <c r="M218" s="275" t="s">
        <v>32</v>
      </c>
      <c r="N218" s="276" t="s">
        <v>51</v>
      </c>
      <c r="O218" s="84"/>
      <c r="P218" s="221">
        <f>O218*H218</f>
        <v>0</v>
      </c>
      <c r="Q218" s="221">
        <v>0.0060000000000000001</v>
      </c>
      <c r="R218" s="221">
        <f>Q218*H218</f>
        <v>0.192</v>
      </c>
      <c r="S218" s="221">
        <v>0</v>
      </c>
      <c r="T218" s="222">
        <f>S218*H218</f>
        <v>0</v>
      </c>
      <c r="AR218" s="223" t="s">
        <v>355</v>
      </c>
      <c r="AT218" s="223" t="s">
        <v>231</v>
      </c>
      <c r="AU218" s="223" t="s">
        <v>89</v>
      </c>
      <c r="AY218" s="17" t="s">
        <v>121</v>
      </c>
      <c r="BE218" s="224">
        <f>IF(N218="základní",J218,0)</f>
        <v>0</v>
      </c>
      <c r="BF218" s="224">
        <f>IF(N218="snížená",J218,0)</f>
        <v>0</v>
      </c>
      <c r="BG218" s="224">
        <f>IF(N218="zákl. přenesená",J218,0)</f>
        <v>0</v>
      </c>
      <c r="BH218" s="224">
        <f>IF(N218="sníž. přenesená",J218,0)</f>
        <v>0</v>
      </c>
      <c r="BI218" s="224">
        <f>IF(N218="nulová",J218,0)</f>
        <v>0</v>
      </c>
      <c r="BJ218" s="17" t="s">
        <v>21</v>
      </c>
      <c r="BK218" s="224">
        <f>ROUND(I218*H218,2)</f>
        <v>0</v>
      </c>
      <c r="BL218" s="17" t="s">
        <v>259</v>
      </c>
      <c r="BM218" s="223" t="s">
        <v>964</v>
      </c>
    </row>
    <row r="219" s="1" customFormat="1" ht="16.5" customHeight="1">
      <c r="B219" s="39"/>
      <c r="C219" s="212" t="s">
        <v>564</v>
      </c>
      <c r="D219" s="212" t="s">
        <v>125</v>
      </c>
      <c r="E219" s="213" t="s">
        <v>965</v>
      </c>
      <c r="F219" s="214" t="s">
        <v>966</v>
      </c>
      <c r="G219" s="215" t="s">
        <v>145</v>
      </c>
      <c r="H219" s="216">
        <v>5</v>
      </c>
      <c r="I219" s="217"/>
      <c r="J219" s="218">
        <f>ROUND(I219*H219,2)</f>
        <v>0</v>
      </c>
      <c r="K219" s="214" t="s">
        <v>129</v>
      </c>
      <c r="L219" s="44"/>
      <c r="M219" s="219" t="s">
        <v>32</v>
      </c>
      <c r="N219" s="220" t="s">
        <v>51</v>
      </c>
      <c r="O219" s="84"/>
      <c r="P219" s="221">
        <f>O219*H219</f>
        <v>0</v>
      </c>
      <c r="Q219" s="221">
        <v>0</v>
      </c>
      <c r="R219" s="221">
        <f>Q219*H219</f>
        <v>0</v>
      </c>
      <c r="S219" s="221">
        <v>0.024500000000000001</v>
      </c>
      <c r="T219" s="222">
        <f>S219*H219</f>
        <v>0.1225</v>
      </c>
      <c r="AR219" s="223" t="s">
        <v>259</v>
      </c>
      <c r="AT219" s="223" t="s">
        <v>125</v>
      </c>
      <c r="AU219" s="223" t="s">
        <v>89</v>
      </c>
      <c r="AY219" s="17" t="s">
        <v>121</v>
      </c>
      <c r="BE219" s="224">
        <f>IF(N219="základní",J219,0)</f>
        <v>0</v>
      </c>
      <c r="BF219" s="224">
        <f>IF(N219="snížená",J219,0)</f>
        <v>0</v>
      </c>
      <c r="BG219" s="224">
        <f>IF(N219="zákl. přenesená",J219,0)</f>
        <v>0</v>
      </c>
      <c r="BH219" s="224">
        <f>IF(N219="sníž. přenesená",J219,0)</f>
        <v>0</v>
      </c>
      <c r="BI219" s="224">
        <f>IF(N219="nulová",J219,0)</f>
        <v>0</v>
      </c>
      <c r="BJ219" s="17" t="s">
        <v>21</v>
      </c>
      <c r="BK219" s="224">
        <f>ROUND(I219*H219,2)</f>
        <v>0</v>
      </c>
      <c r="BL219" s="17" t="s">
        <v>259</v>
      </c>
      <c r="BM219" s="223" t="s">
        <v>967</v>
      </c>
    </row>
    <row r="220" s="1" customFormat="1" ht="16.5" customHeight="1">
      <c r="B220" s="39"/>
      <c r="C220" s="212" t="s">
        <v>570</v>
      </c>
      <c r="D220" s="212" t="s">
        <v>125</v>
      </c>
      <c r="E220" s="213" t="s">
        <v>968</v>
      </c>
      <c r="F220" s="214" t="s">
        <v>969</v>
      </c>
      <c r="G220" s="215" t="s">
        <v>145</v>
      </c>
      <c r="H220" s="216">
        <v>5</v>
      </c>
      <c r="I220" s="217"/>
      <c r="J220" s="218">
        <f>ROUND(I220*H220,2)</f>
        <v>0</v>
      </c>
      <c r="K220" s="214" t="s">
        <v>129</v>
      </c>
      <c r="L220" s="44"/>
      <c r="M220" s="219" t="s">
        <v>32</v>
      </c>
      <c r="N220" s="220" t="s">
        <v>51</v>
      </c>
      <c r="O220" s="84"/>
      <c r="P220" s="221">
        <f>O220*H220</f>
        <v>0</v>
      </c>
      <c r="Q220" s="221">
        <v>0.01234</v>
      </c>
      <c r="R220" s="221">
        <f>Q220*H220</f>
        <v>0.061700000000000005</v>
      </c>
      <c r="S220" s="221">
        <v>0</v>
      </c>
      <c r="T220" s="222">
        <f>S220*H220</f>
        <v>0</v>
      </c>
      <c r="AR220" s="223" t="s">
        <v>259</v>
      </c>
      <c r="AT220" s="223" t="s">
        <v>125</v>
      </c>
      <c r="AU220" s="223" t="s">
        <v>89</v>
      </c>
      <c r="AY220" s="17" t="s">
        <v>121</v>
      </c>
      <c r="BE220" s="224">
        <f>IF(N220="základní",J220,0)</f>
        <v>0</v>
      </c>
      <c r="BF220" s="224">
        <f>IF(N220="snížená",J220,0)</f>
        <v>0</v>
      </c>
      <c r="BG220" s="224">
        <f>IF(N220="zákl. přenesená",J220,0)</f>
        <v>0</v>
      </c>
      <c r="BH220" s="224">
        <f>IF(N220="sníž. přenesená",J220,0)</f>
        <v>0</v>
      </c>
      <c r="BI220" s="224">
        <f>IF(N220="nulová",J220,0)</f>
        <v>0</v>
      </c>
      <c r="BJ220" s="17" t="s">
        <v>21</v>
      </c>
      <c r="BK220" s="224">
        <f>ROUND(I220*H220,2)</f>
        <v>0</v>
      </c>
      <c r="BL220" s="17" t="s">
        <v>259</v>
      </c>
      <c r="BM220" s="223" t="s">
        <v>970</v>
      </c>
    </row>
    <row r="221" s="1" customFormat="1">
      <c r="B221" s="39"/>
      <c r="C221" s="40"/>
      <c r="D221" s="234" t="s">
        <v>192</v>
      </c>
      <c r="E221" s="40"/>
      <c r="F221" s="265" t="s">
        <v>971</v>
      </c>
      <c r="G221" s="40"/>
      <c r="H221" s="40"/>
      <c r="I221" s="134"/>
      <c r="J221" s="40"/>
      <c r="K221" s="40"/>
      <c r="L221" s="44"/>
      <c r="M221" s="266"/>
      <c r="N221" s="84"/>
      <c r="O221" s="84"/>
      <c r="P221" s="84"/>
      <c r="Q221" s="84"/>
      <c r="R221" s="84"/>
      <c r="S221" s="84"/>
      <c r="T221" s="85"/>
      <c r="AT221" s="17" t="s">
        <v>192</v>
      </c>
      <c r="AU221" s="17" t="s">
        <v>89</v>
      </c>
    </row>
    <row r="222" s="1" customFormat="1" ht="16.5" customHeight="1">
      <c r="B222" s="39"/>
      <c r="C222" s="212" t="s">
        <v>575</v>
      </c>
      <c r="D222" s="212" t="s">
        <v>125</v>
      </c>
      <c r="E222" s="213" t="s">
        <v>972</v>
      </c>
      <c r="F222" s="214" t="s">
        <v>973</v>
      </c>
      <c r="G222" s="215" t="s">
        <v>145</v>
      </c>
      <c r="H222" s="216">
        <v>6</v>
      </c>
      <c r="I222" s="217"/>
      <c r="J222" s="218">
        <f>ROUND(I222*H222,2)</f>
        <v>0</v>
      </c>
      <c r="K222" s="214" t="s">
        <v>129</v>
      </c>
      <c r="L222" s="44"/>
      <c r="M222" s="219" t="s">
        <v>32</v>
      </c>
      <c r="N222" s="220" t="s">
        <v>51</v>
      </c>
      <c r="O222" s="84"/>
      <c r="P222" s="221">
        <f>O222*H222</f>
        <v>0</v>
      </c>
      <c r="Q222" s="221">
        <v>0.00080000000000000004</v>
      </c>
      <c r="R222" s="221">
        <f>Q222*H222</f>
        <v>0.0048000000000000004</v>
      </c>
      <c r="S222" s="221">
        <v>0</v>
      </c>
      <c r="T222" s="222">
        <f>S222*H222</f>
        <v>0</v>
      </c>
      <c r="AR222" s="223" t="s">
        <v>259</v>
      </c>
      <c r="AT222" s="223" t="s">
        <v>125</v>
      </c>
      <c r="AU222" s="223" t="s">
        <v>89</v>
      </c>
      <c r="AY222" s="17" t="s">
        <v>121</v>
      </c>
      <c r="BE222" s="224">
        <f>IF(N222="základní",J222,0)</f>
        <v>0</v>
      </c>
      <c r="BF222" s="224">
        <f>IF(N222="snížená",J222,0)</f>
        <v>0</v>
      </c>
      <c r="BG222" s="224">
        <f>IF(N222="zákl. přenesená",J222,0)</f>
        <v>0</v>
      </c>
      <c r="BH222" s="224">
        <f>IF(N222="sníž. přenesená",J222,0)</f>
        <v>0</v>
      </c>
      <c r="BI222" s="224">
        <f>IF(N222="nulová",J222,0)</f>
        <v>0</v>
      </c>
      <c r="BJ222" s="17" t="s">
        <v>21</v>
      </c>
      <c r="BK222" s="224">
        <f>ROUND(I222*H222,2)</f>
        <v>0</v>
      </c>
      <c r="BL222" s="17" t="s">
        <v>259</v>
      </c>
      <c r="BM222" s="223" t="s">
        <v>974</v>
      </c>
    </row>
    <row r="223" s="1" customFormat="1" ht="16.5" customHeight="1">
      <c r="B223" s="39"/>
      <c r="C223" s="212" t="s">
        <v>580</v>
      </c>
      <c r="D223" s="212" t="s">
        <v>125</v>
      </c>
      <c r="E223" s="213" t="s">
        <v>975</v>
      </c>
      <c r="F223" s="214" t="s">
        <v>976</v>
      </c>
      <c r="G223" s="215" t="s">
        <v>145</v>
      </c>
      <c r="H223" s="216">
        <v>6</v>
      </c>
      <c r="I223" s="217"/>
      <c r="J223" s="218">
        <f>ROUND(I223*H223,2)</f>
        <v>0</v>
      </c>
      <c r="K223" s="214" t="s">
        <v>129</v>
      </c>
      <c r="L223" s="44"/>
      <c r="M223" s="219" t="s">
        <v>32</v>
      </c>
      <c r="N223" s="220" t="s">
        <v>51</v>
      </c>
      <c r="O223" s="84"/>
      <c r="P223" s="221">
        <f>O223*H223</f>
        <v>0</v>
      </c>
      <c r="Q223" s="221">
        <v>0.0147</v>
      </c>
      <c r="R223" s="221">
        <f>Q223*H223</f>
        <v>0.088200000000000001</v>
      </c>
      <c r="S223" s="221">
        <v>0</v>
      </c>
      <c r="T223" s="222">
        <f>S223*H223</f>
        <v>0</v>
      </c>
      <c r="AR223" s="223" t="s">
        <v>259</v>
      </c>
      <c r="AT223" s="223" t="s">
        <v>125</v>
      </c>
      <c r="AU223" s="223" t="s">
        <v>89</v>
      </c>
      <c r="AY223" s="17" t="s">
        <v>121</v>
      </c>
      <c r="BE223" s="224">
        <f>IF(N223="základní",J223,0)</f>
        <v>0</v>
      </c>
      <c r="BF223" s="224">
        <f>IF(N223="snížená",J223,0)</f>
        <v>0</v>
      </c>
      <c r="BG223" s="224">
        <f>IF(N223="zákl. přenesená",J223,0)</f>
        <v>0</v>
      </c>
      <c r="BH223" s="224">
        <f>IF(N223="sníž. přenesená",J223,0)</f>
        <v>0</v>
      </c>
      <c r="BI223" s="224">
        <f>IF(N223="nulová",J223,0)</f>
        <v>0</v>
      </c>
      <c r="BJ223" s="17" t="s">
        <v>21</v>
      </c>
      <c r="BK223" s="224">
        <f>ROUND(I223*H223,2)</f>
        <v>0</v>
      </c>
      <c r="BL223" s="17" t="s">
        <v>259</v>
      </c>
      <c r="BM223" s="223" t="s">
        <v>977</v>
      </c>
    </row>
    <row r="224" s="1" customFormat="1" ht="16.5" customHeight="1">
      <c r="B224" s="39"/>
      <c r="C224" s="212" t="s">
        <v>589</v>
      </c>
      <c r="D224" s="212" t="s">
        <v>125</v>
      </c>
      <c r="E224" s="213" t="s">
        <v>978</v>
      </c>
      <c r="F224" s="214" t="s">
        <v>979</v>
      </c>
      <c r="G224" s="215" t="s">
        <v>145</v>
      </c>
      <c r="H224" s="216">
        <v>4</v>
      </c>
      <c r="I224" s="217"/>
      <c r="J224" s="218">
        <f>ROUND(I224*H224,2)</f>
        <v>0</v>
      </c>
      <c r="K224" s="214" t="s">
        <v>129</v>
      </c>
      <c r="L224" s="44"/>
      <c r="M224" s="219" t="s">
        <v>32</v>
      </c>
      <c r="N224" s="220" t="s">
        <v>51</v>
      </c>
      <c r="O224" s="84"/>
      <c r="P224" s="221">
        <f>O224*H224</f>
        <v>0</v>
      </c>
      <c r="Q224" s="221">
        <v>0</v>
      </c>
      <c r="R224" s="221">
        <f>Q224*H224</f>
        <v>0</v>
      </c>
      <c r="S224" s="221">
        <v>0.155</v>
      </c>
      <c r="T224" s="222">
        <f>S224*H224</f>
        <v>0.62</v>
      </c>
      <c r="AR224" s="223" t="s">
        <v>259</v>
      </c>
      <c r="AT224" s="223" t="s">
        <v>125</v>
      </c>
      <c r="AU224" s="223" t="s">
        <v>89</v>
      </c>
      <c r="AY224" s="17" t="s">
        <v>121</v>
      </c>
      <c r="BE224" s="224">
        <f>IF(N224="základní",J224,0)</f>
        <v>0</v>
      </c>
      <c r="BF224" s="224">
        <f>IF(N224="snížená",J224,0)</f>
        <v>0</v>
      </c>
      <c r="BG224" s="224">
        <f>IF(N224="zákl. přenesená",J224,0)</f>
        <v>0</v>
      </c>
      <c r="BH224" s="224">
        <f>IF(N224="sníž. přenesená",J224,0)</f>
        <v>0</v>
      </c>
      <c r="BI224" s="224">
        <f>IF(N224="nulová",J224,0)</f>
        <v>0</v>
      </c>
      <c r="BJ224" s="17" t="s">
        <v>21</v>
      </c>
      <c r="BK224" s="224">
        <f>ROUND(I224*H224,2)</f>
        <v>0</v>
      </c>
      <c r="BL224" s="17" t="s">
        <v>259</v>
      </c>
      <c r="BM224" s="223" t="s">
        <v>980</v>
      </c>
    </row>
    <row r="225" s="1" customFormat="1" ht="24" customHeight="1">
      <c r="B225" s="39"/>
      <c r="C225" s="212" t="s">
        <v>594</v>
      </c>
      <c r="D225" s="212" t="s">
        <v>125</v>
      </c>
      <c r="E225" s="213" t="s">
        <v>981</v>
      </c>
      <c r="F225" s="214" t="s">
        <v>982</v>
      </c>
      <c r="G225" s="215" t="s">
        <v>286</v>
      </c>
      <c r="H225" s="216">
        <v>2.222</v>
      </c>
      <c r="I225" s="217"/>
      <c r="J225" s="218">
        <f>ROUND(I225*H225,2)</f>
        <v>0</v>
      </c>
      <c r="K225" s="214" t="s">
        <v>129</v>
      </c>
      <c r="L225" s="44"/>
      <c r="M225" s="219" t="s">
        <v>32</v>
      </c>
      <c r="N225" s="220" t="s">
        <v>51</v>
      </c>
      <c r="O225" s="84"/>
      <c r="P225" s="221">
        <f>O225*H225</f>
        <v>0</v>
      </c>
      <c r="Q225" s="221">
        <v>0</v>
      </c>
      <c r="R225" s="221">
        <f>Q225*H225</f>
        <v>0</v>
      </c>
      <c r="S225" s="221">
        <v>0</v>
      </c>
      <c r="T225" s="222">
        <f>S225*H225</f>
        <v>0</v>
      </c>
      <c r="AR225" s="223" t="s">
        <v>259</v>
      </c>
      <c r="AT225" s="223" t="s">
        <v>125</v>
      </c>
      <c r="AU225" s="223" t="s">
        <v>89</v>
      </c>
      <c r="AY225" s="17" t="s">
        <v>121</v>
      </c>
      <c r="BE225" s="224">
        <f>IF(N225="základní",J225,0)</f>
        <v>0</v>
      </c>
      <c r="BF225" s="224">
        <f>IF(N225="snížená",J225,0)</f>
        <v>0</v>
      </c>
      <c r="BG225" s="224">
        <f>IF(N225="zákl. přenesená",J225,0)</f>
        <v>0</v>
      </c>
      <c r="BH225" s="224">
        <f>IF(N225="sníž. přenesená",J225,0)</f>
        <v>0</v>
      </c>
      <c r="BI225" s="224">
        <f>IF(N225="nulová",J225,0)</f>
        <v>0</v>
      </c>
      <c r="BJ225" s="17" t="s">
        <v>21</v>
      </c>
      <c r="BK225" s="224">
        <f>ROUND(I225*H225,2)</f>
        <v>0</v>
      </c>
      <c r="BL225" s="17" t="s">
        <v>259</v>
      </c>
      <c r="BM225" s="223" t="s">
        <v>983</v>
      </c>
    </row>
    <row r="226" s="1" customFormat="1" ht="16.5" customHeight="1">
      <c r="B226" s="39"/>
      <c r="C226" s="212" t="s">
        <v>600</v>
      </c>
      <c r="D226" s="212" t="s">
        <v>125</v>
      </c>
      <c r="E226" s="213" t="s">
        <v>984</v>
      </c>
      <c r="F226" s="214" t="s">
        <v>985</v>
      </c>
      <c r="G226" s="215" t="s">
        <v>227</v>
      </c>
      <c r="H226" s="216">
        <v>60</v>
      </c>
      <c r="I226" s="217"/>
      <c r="J226" s="218">
        <f>ROUND(I226*H226,2)</f>
        <v>0</v>
      </c>
      <c r="K226" s="214" t="s">
        <v>129</v>
      </c>
      <c r="L226" s="44"/>
      <c r="M226" s="219" t="s">
        <v>32</v>
      </c>
      <c r="N226" s="220" t="s">
        <v>51</v>
      </c>
      <c r="O226" s="84"/>
      <c r="P226" s="221">
        <f>O226*H226</f>
        <v>0</v>
      </c>
      <c r="Q226" s="221">
        <v>0</v>
      </c>
      <c r="R226" s="221">
        <f>Q226*H226</f>
        <v>0</v>
      </c>
      <c r="S226" s="221">
        <v>0.00048999999999999998</v>
      </c>
      <c r="T226" s="222">
        <f>S226*H226</f>
        <v>0.029399999999999999</v>
      </c>
      <c r="AR226" s="223" t="s">
        <v>259</v>
      </c>
      <c r="AT226" s="223" t="s">
        <v>125</v>
      </c>
      <c r="AU226" s="223" t="s">
        <v>89</v>
      </c>
      <c r="AY226" s="17" t="s">
        <v>121</v>
      </c>
      <c r="BE226" s="224">
        <f>IF(N226="základní",J226,0)</f>
        <v>0</v>
      </c>
      <c r="BF226" s="224">
        <f>IF(N226="snížená",J226,0)</f>
        <v>0</v>
      </c>
      <c r="BG226" s="224">
        <f>IF(N226="zákl. přenesená",J226,0)</f>
        <v>0</v>
      </c>
      <c r="BH226" s="224">
        <f>IF(N226="sníž. přenesená",J226,0)</f>
        <v>0</v>
      </c>
      <c r="BI226" s="224">
        <f>IF(N226="nulová",J226,0)</f>
        <v>0</v>
      </c>
      <c r="BJ226" s="17" t="s">
        <v>21</v>
      </c>
      <c r="BK226" s="224">
        <f>ROUND(I226*H226,2)</f>
        <v>0</v>
      </c>
      <c r="BL226" s="17" t="s">
        <v>259</v>
      </c>
      <c r="BM226" s="223" t="s">
        <v>986</v>
      </c>
    </row>
    <row r="227" s="1" customFormat="1" ht="16.5" customHeight="1">
      <c r="B227" s="39"/>
      <c r="C227" s="212" t="s">
        <v>604</v>
      </c>
      <c r="D227" s="212" t="s">
        <v>125</v>
      </c>
      <c r="E227" s="213" t="s">
        <v>987</v>
      </c>
      <c r="F227" s="214" t="s">
        <v>988</v>
      </c>
      <c r="G227" s="215" t="s">
        <v>145</v>
      </c>
      <c r="H227" s="216">
        <v>30</v>
      </c>
      <c r="I227" s="217"/>
      <c r="J227" s="218">
        <f>ROUND(I227*H227,2)</f>
        <v>0</v>
      </c>
      <c r="K227" s="214" t="s">
        <v>129</v>
      </c>
      <c r="L227" s="44"/>
      <c r="M227" s="219" t="s">
        <v>32</v>
      </c>
      <c r="N227" s="220" t="s">
        <v>51</v>
      </c>
      <c r="O227" s="84"/>
      <c r="P227" s="221">
        <f>O227*H227</f>
        <v>0</v>
      </c>
      <c r="Q227" s="221">
        <v>0.00189</v>
      </c>
      <c r="R227" s="221">
        <f>Q227*H227</f>
        <v>0.0567</v>
      </c>
      <c r="S227" s="221">
        <v>0</v>
      </c>
      <c r="T227" s="222">
        <f>S227*H227</f>
        <v>0</v>
      </c>
      <c r="AR227" s="223" t="s">
        <v>259</v>
      </c>
      <c r="AT227" s="223" t="s">
        <v>125</v>
      </c>
      <c r="AU227" s="223" t="s">
        <v>89</v>
      </c>
      <c r="AY227" s="17" t="s">
        <v>121</v>
      </c>
      <c r="BE227" s="224">
        <f>IF(N227="základní",J227,0)</f>
        <v>0</v>
      </c>
      <c r="BF227" s="224">
        <f>IF(N227="snížená",J227,0)</f>
        <v>0</v>
      </c>
      <c r="BG227" s="224">
        <f>IF(N227="zákl. přenesená",J227,0)</f>
        <v>0</v>
      </c>
      <c r="BH227" s="224">
        <f>IF(N227="sníž. přenesená",J227,0)</f>
        <v>0</v>
      </c>
      <c r="BI227" s="224">
        <f>IF(N227="nulová",J227,0)</f>
        <v>0</v>
      </c>
      <c r="BJ227" s="17" t="s">
        <v>21</v>
      </c>
      <c r="BK227" s="224">
        <f>ROUND(I227*H227,2)</f>
        <v>0</v>
      </c>
      <c r="BL227" s="17" t="s">
        <v>259</v>
      </c>
      <c r="BM227" s="223" t="s">
        <v>989</v>
      </c>
    </row>
    <row r="228" s="1" customFormat="1" ht="16.5" customHeight="1">
      <c r="B228" s="39"/>
      <c r="C228" s="212" t="s">
        <v>614</v>
      </c>
      <c r="D228" s="212" t="s">
        <v>125</v>
      </c>
      <c r="E228" s="213" t="s">
        <v>990</v>
      </c>
      <c r="F228" s="214" t="s">
        <v>991</v>
      </c>
      <c r="G228" s="215" t="s">
        <v>145</v>
      </c>
      <c r="H228" s="216">
        <v>18</v>
      </c>
      <c r="I228" s="217"/>
      <c r="J228" s="218">
        <f>ROUND(I228*H228,2)</f>
        <v>0</v>
      </c>
      <c r="K228" s="214" t="s">
        <v>129</v>
      </c>
      <c r="L228" s="44"/>
      <c r="M228" s="219" t="s">
        <v>32</v>
      </c>
      <c r="N228" s="220" t="s">
        <v>51</v>
      </c>
      <c r="O228" s="84"/>
      <c r="P228" s="221">
        <f>O228*H228</f>
        <v>0</v>
      </c>
      <c r="Q228" s="221">
        <v>0</v>
      </c>
      <c r="R228" s="221">
        <f>Q228*H228</f>
        <v>0</v>
      </c>
      <c r="S228" s="221">
        <v>0.00156</v>
      </c>
      <c r="T228" s="222">
        <f>S228*H228</f>
        <v>0.028080000000000001</v>
      </c>
      <c r="AR228" s="223" t="s">
        <v>259</v>
      </c>
      <c r="AT228" s="223" t="s">
        <v>125</v>
      </c>
      <c r="AU228" s="223" t="s">
        <v>89</v>
      </c>
      <c r="AY228" s="17" t="s">
        <v>121</v>
      </c>
      <c r="BE228" s="224">
        <f>IF(N228="základní",J228,0)</f>
        <v>0</v>
      </c>
      <c r="BF228" s="224">
        <f>IF(N228="snížená",J228,0)</f>
        <v>0</v>
      </c>
      <c r="BG228" s="224">
        <f>IF(N228="zákl. přenesená",J228,0)</f>
        <v>0</v>
      </c>
      <c r="BH228" s="224">
        <f>IF(N228="sníž. přenesená",J228,0)</f>
        <v>0</v>
      </c>
      <c r="BI228" s="224">
        <f>IF(N228="nulová",J228,0)</f>
        <v>0</v>
      </c>
      <c r="BJ228" s="17" t="s">
        <v>21</v>
      </c>
      <c r="BK228" s="224">
        <f>ROUND(I228*H228,2)</f>
        <v>0</v>
      </c>
      <c r="BL228" s="17" t="s">
        <v>259</v>
      </c>
      <c r="BM228" s="223" t="s">
        <v>992</v>
      </c>
    </row>
    <row r="229" s="1" customFormat="1" ht="16.5" customHeight="1">
      <c r="B229" s="39"/>
      <c r="C229" s="212" t="s">
        <v>620</v>
      </c>
      <c r="D229" s="212" t="s">
        <v>125</v>
      </c>
      <c r="E229" s="213" t="s">
        <v>993</v>
      </c>
      <c r="F229" s="214" t="s">
        <v>994</v>
      </c>
      <c r="G229" s="215" t="s">
        <v>145</v>
      </c>
      <c r="H229" s="216">
        <v>6</v>
      </c>
      <c r="I229" s="217"/>
      <c r="J229" s="218">
        <f>ROUND(I229*H229,2)</f>
        <v>0</v>
      </c>
      <c r="K229" s="214" t="s">
        <v>129</v>
      </c>
      <c r="L229" s="44"/>
      <c r="M229" s="219" t="s">
        <v>32</v>
      </c>
      <c r="N229" s="220" t="s">
        <v>51</v>
      </c>
      <c r="O229" s="84"/>
      <c r="P229" s="221">
        <f>O229*H229</f>
        <v>0</v>
      </c>
      <c r="Q229" s="221">
        <v>0.0019599999999999999</v>
      </c>
      <c r="R229" s="221">
        <f>Q229*H229</f>
        <v>0.01176</v>
      </c>
      <c r="S229" s="221">
        <v>0</v>
      </c>
      <c r="T229" s="222">
        <f>S229*H229</f>
        <v>0</v>
      </c>
      <c r="AR229" s="223" t="s">
        <v>259</v>
      </c>
      <c r="AT229" s="223" t="s">
        <v>125</v>
      </c>
      <c r="AU229" s="223" t="s">
        <v>89</v>
      </c>
      <c r="AY229" s="17" t="s">
        <v>121</v>
      </c>
      <c r="BE229" s="224">
        <f>IF(N229="základní",J229,0)</f>
        <v>0</v>
      </c>
      <c r="BF229" s="224">
        <f>IF(N229="snížená",J229,0)</f>
        <v>0</v>
      </c>
      <c r="BG229" s="224">
        <f>IF(N229="zákl. přenesená",J229,0)</f>
        <v>0</v>
      </c>
      <c r="BH229" s="224">
        <f>IF(N229="sníž. přenesená",J229,0)</f>
        <v>0</v>
      </c>
      <c r="BI229" s="224">
        <f>IF(N229="nulová",J229,0)</f>
        <v>0</v>
      </c>
      <c r="BJ229" s="17" t="s">
        <v>21</v>
      </c>
      <c r="BK229" s="224">
        <f>ROUND(I229*H229,2)</f>
        <v>0</v>
      </c>
      <c r="BL229" s="17" t="s">
        <v>259</v>
      </c>
      <c r="BM229" s="223" t="s">
        <v>995</v>
      </c>
    </row>
    <row r="230" s="1" customFormat="1">
      <c r="B230" s="39"/>
      <c r="C230" s="40"/>
      <c r="D230" s="234" t="s">
        <v>192</v>
      </c>
      <c r="E230" s="40"/>
      <c r="F230" s="265" t="s">
        <v>996</v>
      </c>
      <c r="G230" s="40"/>
      <c r="H230" s="40"/>
      <c r="I230" s="134"/>
      <c r="J230" s="40"/>
      <c r="K230" s="40"/>
      <c r="L230" s="44"/>
      <c r="M230" s="266"/>
      <c r="N230" s="84"/>
      <c r="O230" s="84"/>
      <c r="P230" s="84"/>
      <c r="Q230" s="84"/>
      <c r="R230" s="84"/>
      <c r="S230" s="84"/>
      <c r="T230" s="85"/>
      <c r="AT230" s="17" t="s">
        <v>192</v>
      </c>
      <c r="AU230" s="17" t="s">
        <v>89</v>
      </c>
    </row>
    <row r="231" s="1" customFormat="1" ht="16.5" customHeight="1">
      <c r="B231" s="39"/>
      <c r="C231" s="212" t="s">
        <v>628</v>
      </c>
      <c r="D231" s="212" t="s">
        <v>125</v>
      </c>
      <c r="E231" s="213" t="s">
        <v>997</v>
      </c>
      <c r="F231" s="214" t="s">
        <v>998</v>
      </c>
      <c r="G231" s="215" t="s">
        <v>145</v>
      </c>
      <c r="H231" s="216">
        <v>6</v>
      </c>
      <c r="I231" s="217"/>
      <c r="J231" s="218">
        <f>ROUND(I231*H231,2)</f>
        <v>0</v>
      </c>
      <c r="K231" s="214" t="s">
        <v>129</v>
      </c>
      <c r="L231" s="44"/>
      <c r="M231" s="219" t="s">
        <v>32</v>
      </c>
      <c r="N231" s="220" t="s">
        <v>51</v>
      </c>
      <c r="O231" s="84"/>
      <c r="P231" s="221">
        <f>O231*H231</f>
        <v>0</v>
      </c>
      <c r="Q231" s="221">
        <v>0.0018</v>
      </c>
      <c r="R231" s="221">
        <f>Q231*H231</f>
        <v>0.010800000000000001</v>
      </c>
      <c r="S231" s="221">
        <v>0</v>
      </c>
      <c r="T231" s="222">
        <f>S231*H231</f>
        <v>0</v>
      </c>
      <c r="AR231" s="223" t="s">
        <v>259</v>
      </c>
      <c r="AT231" s="223" t="s">
        <v>125</v>
      </c>
      <c r="AU231" s="223" t="s">
        <v>89</v>
      </c>
      <c r="AY231" s="17" t="s">
        <v>121</v>
      </c>
      <c r="BE231" s="224">
        <f>IF(N231="základní",J231,0)</f>
        <v>0</v>
      </c>
      <c r="BF231" s="224">
        <f>IF(N231="snížená",J231,0)</f>
        <v>0</v>
      </c>
      <c r="BG231" s="224">
        <f>IF(N231="zákl. přenesená",J231,0)</f>
        <v>0</v>
      </c>
      <c r="BH231" s="224">
        <f>IF(N231="sníž. přenesená",J231,0)</f>
        <v>0</v>
      </c>
      <c r="BI231" s="224">
        <f>IF(N231="nulová",J231,0)</f>
        <v>0</v>
      </c>
      <c r="BJ231" s="17" t="s">
        <v>21</v>
      </c>
      <c r="BK231" s="224">
        <f>ROUND(I231*H231,2)</f>
        <v>0</v>
      </c>
      <c r="BL231" s="17" t="s">
        <v>259</v>
      </c>
      <c r="BM231" s="223" t="s">
        <v>999</v>
      </c>
    </row>
    <row r="232" s="1" customFormat="1">
      <c r="B232" s="39"/>
      <c r="C232" s="40"/>
      <c r="D232" s="234" t="s">
        <v>192</v>
      </c>
      <c r="E232" s="40"/>
      <c r="F232" s="265" t="s">
        <v>1000</v>
      </c>
      <c r="G232" s="40"/>
      <c r="H232" s="40"/>
      <c r="I232" s="134"/>
      <c r="J232" s="40"/>
      <c r="K232" s="40"/>
      <c r="L232" s="44"/>
      <c r="M232" s="266"/>
      <c r="N232" s="84"/>
      <c r="O232" s="84"/>
      <c r="P232" s="84"/>
      <c r="Q232" s="84"/>
      <c r="R232" s="84"/>
      <c r="S232" s="84"/>
      <c r="T232" s="85"/>
      <c r="AT232" s="17" t="s">
        <v>192</v>
      </c>
      <c r="AU232" s="17" t="s">
        <v>89</v>
      </c>
    </row>
    <row r="233" s="1" customFormat="1" ht="16.5" customHeight="1">
      <c r="B233" s="39"/>
      <c r="C233" s="212" t="s">
        <v>632</v>
      </c>
      <c r="D233" s="212" t="s">
        <v>125</v>
      </c>
      <c r="E233" s="213" t="s">
        <v>1001</v>
      </c>
      <c r="F233" s="214" t="s">
        <v>1002</v>
      </c>
      <c r="G233" s="215" t="s">
        <v>145</v>
      </c>
      <c r="H233" s="216">
        <v>12</v>
      </c>
      <c r="I233" s="217"/>
      <c r="J233" s="218">
        <f>ROUND(I233*H233,2)</f>
        <v>0</v>
      </c>
      <c r="K233" s="214" t="s">
        <v>129</v>
      </c>
      <c r="L233" s="44"/>
      <c r="M233" s="219" t="s">
        <v>32</v>
      </c>
      <c r="N233" s="220" t="s">
        <v>51</v>
      </c>
      <c r="O233" s="84"/>
      <c r="P233" s="221">
        <f>O233*H233</f>
        <v>0</v>
      </c>
      <c r="Q233" s="221">
        <v>0.0019599999999999999</v>
      </c>
      <c r="R233" s="221">
        <f>Q233*H233</f>
        <v>0.023519999999999999</v>
      </c>
      <c r="S233" s="221">
        <v>0</v>
      </c>
      <c r="T233" s="222">
        <f>S233*H233</f>
        <v>0</v>
      </c>
      <c r="AR233" s="223" t="s">
        <v>259</v>
      </c>
      <c r="AT233" s="223" t="s">
        <v>125</v>
      </c>
      <c r="AU233" s="223" t="s">
        <v>89</v>
      </c>
      <c r="AY233" s="17" t="s">
        <v>121</v>
      </c>
      <c r="BE233" s="224">
        <f>IF(N233="základní",J233,0)</f>
        <v>0</v>
      </c>
      <c r="BF233" s="224">
        <f>IF(N233="snížená",J233,0)</f>
        <v>0</v>
      </c>
      <c r="BG233" s="224">
        <f>IF(N233="zákl. přenesená",J233,0)</f>
        <v>0</v>
      </c>
      <c r="BH233" s="224">
        <f>IF(N233="sníž. přenesená",J233,0)</f>
        <v>0</v>
      </c>
      <c r="BI233" s="224">
        <f>IF(N233="nulová",J233,0)</f>
        <v>0</v>
      </c>
      <c r="BJ233" s="17" t="s">
        <v>21</v>
      </c>
      <c r="BK233" s="224">
        <f>ROUND(I233*H233,2)</f>
        <v>0</v>
      </c>
      <c r="BL233" s="17" t="s">
        <v>259</v>
      </c>
      <c r="BM233" s="223" t="s">
        <v>1003</v>
      </c>
    </row>
    <row r="234" s="1" customFormat="1" ht="16.5" customHeight="1">
      <c r="B234" s="39"/>
      <c r="C234" s="212" t="s">
        <v>636</v>
      </c>
      <c r="D234" s="212" t="s">
        <v>125</v>
      </c>
      <c r="E234" s="213" t="s">
        <v>1004</v>
      </c>
      <c r="F234" s="214" t="s">
        <v>1005</v>
      </c>
      <c r="G234" s="215" t="s">
        <v>227</v>
      </c>
      <c r="H234" s="216">
        <v>42</v>
      </c>
      <c r="I234" s="217"/>
      <c r="J234" s="218">
        <f>ROUND(I234*H234,2)</f>
        <v>0</v>
      </c>
      <c r="K234" s="214" t="s">
        <v>129</v>
      </c>
      <c r="L234" s="44"/>
      <c r="M234" s="219" t="s">
        <v>32</v>
      </c>
      <c r="N234" s="220" t="s">
        <v>51</v>
      </c>
      <c r="O234" s="84"/>
      <c r="P234" s="221">
        <f>O234*H234</f>
        <v>0</v>
      </c>
      <c r="Q234" s="221">
        <v>0</v>
      </c>
      <c r="R234" s="221">
        <f>Q234*H234</f>
        <v>0</v>
      </c>
      <c r="S234" s="221">
        <v>0.00084999999999999995</v>
      </c>
      <c r="T234" s="222">
        <f>S234*H234</f>
        <v>0.035699999999999996</v>
      </c>
      <c r="AR234" s="223" t="s">
        <v>259</v>
      </c>
      <c r="AT234" s="223" t="s">
        <v>125</v>
      </c>
      <c r="AU234" s="223" t="s">
        <v>89</v>
      </c>
      <c r="AY234" s="17" t="s">
        <v>121</v>
      </c>
      <c r="BE234" s="224">
        <f>IF(N234="základní",J234,0)</f>
        <v>0</v>
      </c>
      <c r="BF234" s="224">
        <f>IF(N234="snížená",J234,0)</f>
        <v>0</v>
      </c>
      <c r="BG234" s="224">
        <f>IF(N234="zákl. přenesená",J234,0)</f>
        <v>0</v>
      </c>
      <c r="BH234" s="224">
        <f>IF(N234="sníž. přenesená",J234,0)</f>
        <v>0</v>
      </c>
      <c r="BI234" s="224">
        <f>IF(N234="nulová",J234,0)</f>
        <v>0</v>
      </c>
      <c r="BJ234" s="17" t="s">
        <v>21</v>
      </c>
      <c r="BK234" s="224">
        <f>ROUND(I234*H234,2)</f>
        <v>0</v>
      </c>
      <c r="BL234" s="17" t="s">
        <v>259</v>
      </c>
      <c r="BM234" s="223" t="s">
        <v>1006</v>
      </c>
    </row>
    <row r="235" s="1" customFormat="1" ht="16.5" customHeight="1">
      <c r="B235" s="39"/>
      <c r="C235" s="212" t="s">
        <v>640</v>
      </c>
      <c r="D235" s="212" t="s">
        <v>125</v>
      </c>
      <c r="E235" s="213" t="s">
        <v>1007</v>
      </c>
      <c r="F235" s="214" t="s">
        <v>1008</v>
      </c>
      <c r="G235" s="215" t="s">
        <v>227</v>
      </c>
      <c r="H235" s="216">
        <v>42</v>
      </c>
      <c r="I235" s="217"/>
      <c r="J235" s="218">
        <f>ROUND(I235*H235,2)</f>
        <v>0</v>
      </c>
      <c r="K235" s="214" t="s">
        <v>129</v>
      </c>
      <c r="L235" s="44"/>
      <c r="M235" s="219" t="s">
        <v>32</v>
      </c>
      <c r="N235" s="220" t="s">
        <v>51</v>
      </c>
      <c r="O235" s="84"/>
      <c r="P235" s="221">
        <f>O235*H235</f>
        <v>0</v>
      </c>
      <c r="Q235" s="221">
        <v>0.00023000000000000001</v>
      </c>
      <c r="R235" s="221">
        <f>Q235*H235</f>
        <v>0.0096600000000000002</v>
      </c>
      <c r="S235" s="221">
        <v>0</v>
      </c>
      <c r="T235" s="222">
        <f>S235*H235</f>
        <v>0</v>
      </c>
      <c r="AR235" s="223" t="s">
        <v>259</v>
      </c>
      <c r="AT235" s="223" t="s">
        <v>125</v>
      </c>
      <c r="AU235" s="223" t="s">
        <v>89</v>
      </c>
      <c r="AY235" s="17" t="s">
        <v>121</v>
      </c>
      <c r="BE235" s="224">
        <f>IF(N235="základní",J235,0)</f>
        <v>0</v>
      </c>
      <c r="BF235" s="224">
        <f>IF(N235="snížená",J235,0)</f>
        <v>0</v>
      </c>
      <c r="BG235" s="224">
        <f>IF(N235="zákl. přenesená",J235,0)</f>
        <v>0</v>
      </c>
      <c r="BH235" s="224">
        <f>IF(N235="sníž. přenesená",J235,0)</f>
        <v>0</v>
      </c>
      <c r="BI235" s="224">
        <f>IF(N235="nulová",J235,0)</f>
        <v>0</v>
      </c>
      <c r="BJ235" s="17" t="s">
        <v>21</v>
      </c>
      <c r="BK235" s="224">
        <f>ROUND(I235*H235,2)</f>
        <v>0</v>
      </c>
      <c r="BL235" s="17" t="s">
        <v>259</v>
      </c>
      <c r="BM235" s="223" t="s">
        <v>1009</v>
      </c>
    </row>
    <row r="236" s="1" customFormat="1">
      <c r="B236" s="39"/>
      <c r="C236" s="40"/>
      <c r="D236" s="234" t="s">
        <v>192</v>
      </c>
      <c r="E236" s="40"/>
      <c r="F236" s="265" t="s">
        <v>1010</v>
      </c>
      <c r="G236" s="40"/>
      <c r="H236" s="40"/>
      <c r="I236" s="134"/>
      <c r="J236" s="40"/>
      <c r="K236" s="40"/>
      <c r="L236" s="44"/>
      <c r="M236" s="266"/>
      <c r="N236" s="84"/>
      <c r="O236" s="84"/>
      <c r="P236" s="84"/>
      <c r="Q236" s="84"/>
      <c r="R236" s="84"/>
      <c r="S236" s="84"/>
      <c r="T236" s="85"/>
      <c r="AT236" s="17" t="s">
        <v>192</v>
      </c>
      <c r="AU236" s="17" t="s">
        <v>89</v>
      </c>
    </row>
    <row r="237" s="1" customFormat="1" ht="16.5" customHeight="1">
      <c r="B237" s="39"/>
      <c r="C237" s="212" t="s">
        <v>644</v>
      </c>
      <c r="D237" s="212" t="s">
        <v>125</v>
      </c>
      <c r="E237" s="213" t="s">
        <v>1011</v>
      </c>
      <c r="F237" s="214" t="s">
        <v>1012</v>
      </c>
      <c r="G237" s="215" t="s">
        <v>227</v>
      </c>
      <c r="H237" s="216">
        <v>6</v>
      </c>
      <c r="I237" s="217"/>
      <c r="J237" s="218">
        <f>ROUND(I237*H237,2)</f>
        <v>0</v>
      </c>
      <c r="K237" s="214" t="s">
        <v>129</v>
      </c>
      <c r="L237" s="44"/>
      <c r="M237" s="219" t="s">
        <v>32</v>
      </c>
      <c r="N237" s="220" t="s">
        <v>51</v>
      </c>
      <c r="O237" s="84"/>
      <c r="P237" s="221">
        <f>O237*H237</f>
        <v>0</v>
      </c>
      <c r="Q237" s="221">
        <v>0.00075000000000000002</v>
      </c>
      <c r="R237" s="221">
        <f>Q237*H237</f>
        <v>0.0045000000000000005</v>
      </c>
      <c r="S237" s="221">
        <v>0</v>
      </c>
      <c r="T237" s="222">
        <f>S237*H237</f>
        <v>0</v>
      </c>
      <c r="AR237" s="223" t="s">
        <v>259</v>
      </c>
      <c r="AT237" s="223" t="s">
        <v>125</v>
      </c>
      <c r="AU237" s="223" t="s">
        <v>89</v>
      </c>
      <c r="AY237" s="17" t="s">
        <v>121</v>
      </c>
      <c r="BE237" s="224">
        <f>IF(N237="základní",J237,0)</f>
        <v>0</v>
      </c>
      <c r="BF237" s="224">
        <f>IF(N237="snížená",J237,0)</f>
        <v>0</v>
      </c>
      <c r="BG237" s="224">
        <f>IF(N237="zákl. přenesená",J237,0)</f>
        <v>0</v>
      </c>
      <c r="BH237" s="224">
        <f>IF(N237="sníž. přenesená",J237,0)</f>
        <v>0</v>
      </c>
      <c r="BI237" s="224">
        <f>IF(N237="nulová",J237,0)</f>
        <v>0</v>
      </c>
      <c r="BJ237" s="17" t="s">
        <v>21</v>
      </c>
      <c r="BK237" s="224">
        <f>ROUND(I237*H237,2)</f>
        <v>0</v>
      </c>
      <c r="BL237" s="17" t="s">
        <v>259</v>
      </c>
      <c r="BM237" s="223" t="s">
        <v>1013</v>
      </c>
    </row>
    <row r="238" s="1" customFormat="1">
      <c r="B238" s="39"/>
      <c r="C238" s="40"/>
      <c r="D238" s="234" t="s">
        <v>192</v>
      </c>
      <c r="E238" s="40"/>
      <c r="F238" s="265" t="s">
        <v>1010</v>
      </c>
      <c r="G238" s="40"/>
      <c r="H238" s="40"/>
      <c r="I238" s="134"/>
      <c r="J238" s="40"/>
      <c r="K238" s="40"/>
      <c r="L238" s="44"/>
      <c r="M238" s="266"/>
      <c r="N238" s="84"/>
      <c r="O238" s="84"/>
      <c r="P238" s="84"/>
      <c r="Q238" s="84"/>
      <c r="R238" s="84"/>
      <c r="S238" s="84"/>
      <c r="T238" s="85"/>
      <c r="AT238" s="17" t="s">
        <v>192</v>
      </c>
      <c r="AU238" s="17" t="s">
        <v>89</v>
      </c>
    </row>
    <row r="239" s="1" customFormat="1" ht="16.5" customHeight="1">
      <c r="B239" s="39"/>
      <c r="C239" s="212" t="s">
        <v>650</v>
      </c>
      <c r="D239" s="212" t="s">
        <v>125</v>
      </c>
      <c r="E239" s="213" t="s">
        <v>1014</v>
      </c>
      <c r="F239" s="214" t="s">
        <v>1015</v>
      </c>
      <c r="G239" s="215" t="s">
        <v>227</v>
      </c>
      <c r="H239" s="216">
        <v>6</v>
      </c>
      <c r="I239" s="217"/>
      <c r="J239" s="218">
        <f>ROUND(I239*H239,2)</f>
        <v>0</v>
      </c>
      <c r="K239" s="214" t="s">
        <v>129</v>
      </c>
      <c r="L239" s="44"/>
      <c r="M239" s="219" t="s">
        <v>32</v>
      </c>
      <c r="N239" s="220" t="s">
        <v>51</v>
      </c>
      <c r="O239" s="84"/>
      <c r="P239" s="221">
        <f>O239*H239</f>
        <v>0</v>
      </c>
      <c r="Q239" s="221">
        <v>0.00027999999999999998</v>
      </c>
      <c r="R239" s="221">
        <f>Q239*H239</f>
        <v>0.0016799999999999999</v>
      </c>
      <c r="S239" s="221">
        <v>0</v>
      </c>
      <c r="T239" s="222">
        <f>S239*H239</f>
        <v>0</v>
      </c>
      <c r="AR239" s="223" t="s">
        <v>259</v>
      </c>
      <c r="AT239" s="223" t="s">
        <v>125</v>
      </c>
      <c r="AU239" s="223" t="s">
        <v>89</v>
      </c>
      <c r="AY239" s="17" t="s">
        <v>121</v>
      </c>
      <c r="BE239" s="224">
        <f>IF(N239="základní",J239,0)</f>
        <v>0</v>
      </c>
      <c r="BF239" s="224">
        <f>IF(N239="snížená",J239,0)</f>
        <v>0</v>
      </c>
      <c r="BG239" s="224">
        <f>IF(N239="zákl. přenesená",J239,0)</f>
        <v>0</v>
      </c>
      <c r="BH239" s="224">
        <f>IF(N239="sníž. přenesená",J239,0)</f>
        <v>0</v>
      </c>
      <c r="BI239" s="224">
        <f>IF(N239="nulová",J239,0)</f>
        <v>0</v>
      </c>
      <c r="BJ239" s="17" t="s">
        <v>21</v>
      </c>
      <c r="BK239" s="224">
        <f>ROUND(I239*H239,2)</f>
        <v>0</v>
      </c>
      <c r="BL239" s="17" t="s">
        <v>259</v>
      </c>
      <c r="BM239" s="223" t="s">
        <v>1016</v>
      </c>
    </row>
    <row r="240" s="1" customFormat="1">
      <c r="B240" s="39"/>
      <c r="C240" s="40"/>
      <c r="D240" s="234" t="s">
        <v>192</v>
      </c>
      <c r="E240" s="40"/>
      <c r="F240" s="265" t="s">
        <v>1010</v>
      </c>
      <c r="G240" s="40"/>
      <c r="H240" s="40"/>
      <c r="I240" s="134"/>
      <c r="J240" s="40"/>
      <c r="K240" s="40"/>
      <c r="L240" s="44"/>
      <c r="M240" s="266"/>
      <c r="N240" s="84"/>
      <c r="O240" s="84"/>
      <c r="P240" s="84"/>
      <c r="Q240" s="84"/>
      <c r="R240" s="84"/>
      <c r="S240" s="84"/>
      <c r="T240" s="85"/>
      <c r="AT240" s="17" t="s">
        <v>192</v>
      </c>
      <c r="AU240" s="17" t="s">
        <v>89</v>
      </c>
    </row>
    <row r="241" s="1" customFormat="1" ht="16.5" customHeight="1">
      <c r="B241" s="39"/>
      <c r="C241" s="212" t="s">
        <v>655</v>
      </c>
      <c r="D241" s="212" t="s">
        <v>125</v>
      </c>
      <c r="E241" s="213" t="s">
        <v>1017</v>
      </c>
      <c r="F241" s="214" t="s">
        <v>1018</v>
      </c>
      <c r="G241" s="215" t="s">
        <v>227</v>
      </c>
      <c r="H241" s="216">
        <v>4</v>
      </c>
      <c r="I241" s="217"/>
      <c r="J241" s="218">
        <f>ROUND(I241*H241,2)</f>
        <v>0</v>
      </c>
      <c r="K241" s="214" t="s">
        <v>129</v>
      </c>
      <c r="L241" s="44"/>
      <c r="M241" s="219" t="s">
        <v>32</v>
      </c>
      <c r="N241" s="220" t="s">
        <v>51</v>
      </c>
      <c r="O241" s="84"/>
      <c r="P241" s="221">
        <f>O241*H241</f>
        <v>0</v>
      </c>
      <c r="Q241" s="221">
        <v>9.0000000000000006E-05</v>
      </c>
      <c r="R241" s="221">
        <f>Q241*H241</f>
        <v>0.00036000000000000002</v>
      </c>
      <c r="S241" s="221">
        <v>0</v>
      </c>
      <c r="T241" s="222">
        <f>S241*H241</f>
        <v>0</v>
      </c>
      <c r="AR241" s="223" t="s">
        <v>259</v>
      </c>
      <c r="AT241" s="223" t="s">
        <v>125</v>
      </c>
      <c r="AU241" s="223" t="s">
        <v>89</v>
      </c>
      <c r="AY241" s="17" t="s">
        <v>121</v>
      </c>
      <c r="BE241" s="224">
        <f>IF(N241="základní",J241,0)</f>
        <v>0</v>
      </c>
      <c r="BF241" s="224">
        <f>IF(N241="snížená",J241,0)</f>
        <v>0</v>
      </c>
      <c r="BG241" s="224">
        <f>IF(N241="zákl. přenesená",J241,0)</f>
        <v>0</v>
      </c>
      <c r="BH241" s="224">
        <f>IF(N241="sníž. přenesená",J241,0)</f>
        <v>0</v>
      </c>
      <c r="BI241" s="224">
        <f>IF(N241="nulová",J241,0)</f>
        <v>0</v>
      </c>
      <c r="BJ241" s="17" t="s">
        <v>21</v>
      </c>
      <c r="BK241" s="224">
        <f>ROUND(I241*H241,2)</f>
        <v>0</v>
      </c>
      <c r="BL241" s="17" t="s">
        <v>259</v>
      </c>
      <c r="BM241" s="223" t="s">
        <v>1019</v>
      </c>
    </row>
    <row r="242" s="1" customFormat="1" ht="16.5" customHeight="1">
      <c r="B242" s="39"/>
      <c r="C242" s="212" t="s">
        <v>659</v>
      </c>
      <c r="D242" s="212" t="s">
        <v>125</v>
      </c>
      <c r="E242" s="213" t="s">
        <v>1020</v>
      </c>
      <c r="F242" s="214" t="s">
        <v>1021</v>
      </c>
      <c r="G242" s="215" t="s">
        <v>227</v>
      </c>
      <c r="H242" s="216">
        <v>12</v>
      </c>
      <c r="I242" s="217"/>
      <c r="J242" s="218">
        <f>ROUND(I242*H242,2)</f>
        <v>0</v>
      </c>
      <c r="K242" s="214" t="s">
        <v>129</v>
      </c>
      <c r="L242" s="44"/>
      <c r="M242" s="219" t="s">
        <v>32</v>
      </c>
      <c r="N242" s="220" t="s">
        <v>51</v>
      </c>
      <c r="O242" s="84"/>
      <c r="P242" s="221">
        <f>O242*H242</f>
        <v>0</v>
      </c>
      <c r="Q242" s="221">
        <v>0.00031</v>
      </c>
      <c r="R242" s="221">
        <f>Q242*H242</f>
        <v>0.0037200000000000002</v>
      </c>
      <c r="S242" s="221">
        <v>0</v>
      </c>
      <c r="T242" s="222">
        <f>S242*H242</f>
        <v>0</v>
      </c>
      <c r="AR242" s="223" t="s">
        <v>259</v>
      </c>
      <c r="AT242" s="223" t="s">
        <v>125</v>
      </c>
      <c r="AU242" s="223" t="s">
        <v>89</v>
      </c>
      <c r="AY242" s="17" t="s">
        <v>121</v>
      </c>
      <c r="BE242" s="224">
        <f>IF(N242="základní",J242,0)</f>
        <v>0</v>
      </c>
      <c r="BF242" s="224">
        <f>IF(N242="snížená",J242,0)</f>
        <v>0</v>
      </c>
      <c r="BG242" s="224">
        <f>IF(N242="zákl. přenesená",J242,0)</f>
        <v>0</v>
      </c>
      <c r="BH242" s="224">
        <f>IF(N242="sníž. přenesená",J242,0)</f>
        <v>0</v>
      </c>
      <c r="BI242" s="224">
        <f>IF(N242="nulová",J242,0)</f>
        <v>0</v>
      </c>
      <c r="BJ242" s="17" t="s">
        <v>21</v>
      </c>
      <c r="BK242" s="224">
        <f>ROUND(I242*H242,2)</f>
        <v>0</v>
      </c>
      <c r="BL242" s="17" t="s">
        <v>259</v>
      </c>
      <c r="BM242" s="223" t="s">
        <v>1022</v>
      </c>
    </row>
    <row r="243" s="1" customFormat="1" ht="24" customHeight="1">
      <c r="B243" s="39"/>
      <c r="C243" s="212" t="s">
        <v>663</v>
      </c>
      <c r="D243" s="212" t="s">
        <v>125</v>
      </c>
      <c r="E243" s="213" t="s">
        <v>1023</v>
      </c>
      <c r="F243" s="214" t="s">
        <v>1024</v>
      </c>
      <c r="G243" s="215" t="s">
        <v>286</v>
      </c>
      <c r="H243" s="216">
        <v>1.2669999999999999</v>
      </c>
      <c r="I243" s="217"/>
      <c r="J243" s="218">
        <f>ROUND(I243*H243,2)</f>
        <v>0</v>
      </c>
      <c r="K243" s="214" t="s">
        <v>129</v>
      </c>
      <c r="L243" s="44"/>
      <c r="M243" s="219" t="s">
        <v>32</v>
      </c>
      <c r="N243" s="220" t="s">
        <v>51</v>
      </c>
      <c r="O243" s="84"/>
      <c r="P243" s="221">
        <f>O243*H243</f>
        <v>0</v>
      </c>
      <c r="Q243" s="221">
        <v>0</v>
      </c>
      <c r="R243" s="221">
        <f>Q243*H243</f>
        <v>0</v>
      </c>
      <c r="S243" s="221">
        <v>0</v>
      </c>
      <c r="T243" s="222">
        <f>S243*H243</f>
        <v>0</v>
      </c>
      <c r="AR243" s="223" t="s">
        <v>259</v>
      </c>
      <c r="AT243" s="223" t="s">
        <v>125</v>
      </c>
      <c r="AU243" s="223" t="s">
        <v>89</v>
      </c>
      <c r="AY243" s="17" t="s">
        <v>121</v>
      </c>
      <c r="BE243" s="224">
        <f>IF(N243="základní",J243,0)</f>
        <v>0</v>
      </c>
      <c r="BF243" s="224">
        <f>IF(N243="snížená",J243,0)</f>
        <v>0</v>
      </c>
      <c r="BG243" s="224">
        <f>IF(N243="zákl. přenesená",J243,0)</f>
        <v>0</v>
      </c>
      <c r="BH243" s="224">
        <f>IF(N243="sníž. přenesená",J243,0)</f>
        <v>0</v>
      </c>
      <c r="BI243" s="224">
        <f>IF(N243="nulová",J243,0)</f>
        <v>0</v>
      </c>
      <c r="BJ243" s="17" t="s">
        <v>21</v>
      </c>
      <c r="BK243" s="224">
        <f>ROUND(I243*H243,2)</f>
        <v>0</v>
      </c>
      <c r="BL243" s="17" t="s">
        <v>259</v>
      </c>
      <c r="BM243" s="223" t="s">
        <v>1025</v>
      </c>
    </row>
    <row r="244" s="1" customFormat="1">
      <c r="B244" s="39"/>
      <c r="C244" s="40"/>
      <c r="D244" s="234" t="s">
        <v>192</v>
      </c>
      <c r="E244" s="40"/>
      <c r="F244" s="265" t="s">
        <v>1026</v>
      </c>
      <c r="G244" s="40"/>
      <c r="H244" s="40"/>
      <c r="I244" s="134"/>
      <c r="J244" s="40"/>
      <c r="K244" s="40"/>
      <c r="L244" s="44"/>
      <c r="M244" s="266"/>
      <c r="N244" s="84"/>
      <c r="O244" s="84"/>
      <c r="P244" s="84"/>
      <c r="Q244" s="84"/>
      <c r="R244" s="84"/>
      <c r="S244" s="84"/>
      <c r="T244" s="85"/>
      <c r="AT244" s="17" t="s">
        <v>192</v>
      </c>
      <c r="AU244" s="17" t="s">
        <v>89</v>
      </c>
    </row>
    <row r="245" s="11" customFormat="1" ht="22.8" customHeight="1">
      <c r="B245" s="196"/>
      <c r="C245" s="197"/>
      <c r="D245" s="198" t="s">
        <v>79</v>
      </c>
      <c r="E245" s="210" t="s">
        <v>1027</v>
      </c>
      <c r="F245" s="210" t="s">
        <v>1028</v>
      </c>
      <c r="G245" s="197"/>
      <c r="H245" s="197"/>
      <c r="I245" s="200"/>
      <c r="J245" s="211">
        <f>BK245</f>
        <v>0</v>
      </c>
      <c r="K245" s="197"/>
      <c r="L245" s="202"/>
      <c r="M245" s="203"/>
      <c r="N245" s="204"/>
      <c r="O245" s="204"/>
      <c r="P245" s="205">
        <f>SUM(P246:P251)</f>
        <v>0</v>
      </c>
      <c r="Q245" s="204"/>
      <c r="R245" s="205">
        <f>SUM(R246:R251)</f>
        <v>0.036600000000000001</v>
      </c>
      <c r="S245" s="204"/>
      <c r="T245" s="206">
        <f>SUM(T246:T251)</f>
        <v>0</v>
      </c>
      <c r="AR245" s="207" t="s">
        <v>89</v>
      </c>
      <c r="AT245" s="208" t="s">
        <v>79</v>
      </c>
      <c r="AU245" s="208" t="s">
        <v>21</v>
      </c>
      <c r="AY245" s="207" t="s">
        <v>121</v>
      </c>
      <c r="BK245" s="209">
        <f>SUM(BK246:BK251)</f>
        <v>0</v>
      </c>
    </row>
    <row r="246" s="1" customFormat="1" ht="16.5" customHeight="1">
      <c r="B246" s="39"/>
      <c r="C246" s="212" t="s">
        <v>669</v>
      </c>
      <c r="D246" s="212" t="s">
        <v>125</v>
      </c>
      <c r="E246" s="213" t="s">
        <v>1029</v>
      </c>
      <c r="F246" s="214" t="s">
        <v>1030</v>
      </c>
      <c r="G246" s="215" t="s">
        <v>227</v>
      </c>
      <c r="H246" s="216">
        <v>18</v>
      </c>
      <c r="I246" s="217"/>
      <c r="J246" s="218">
        <f>ROUND(I246*H246,2)</f>
        <v>0</v>
      </c>
      <c r="K246" s="214" t="s">
        <v>129</v>
      </c>
      <c r="L246" s="44"/>
      <c r="M246" s="219" t="s">
        <v>32</v>
      </c>
      <c r="N246" s="220" t="s">
        <v>51</v>
      </c>
      <c r="O246" s="84"/>
      <c r="P246" s="221">
        <f>O246*H246</f>
        <v>0</v>
      </c>
      <c r="Q246" s="221">
        <v>0</v>
      </c>
      <c r="R246" s="221">
        <f>Q246*H246</f>
        <v>0</v>
      </c>
      <c r="S246" s="221">
        <v>0</v>
      </c>
      <c r="T246" s="222">
        <f>S246*H246</f>
        <v>0</v>
      </c>
      <c r="AR246" s="223" t="s">
        <v>259</v>
      </c>
      <c r="AT246" s="223" t="s">
        <v>125</v>
      </c>
      <c r="AU246" s="223" t="s">
        <v>89</v>
      </c>
      <c r="AY246" s="17" t="s">
        <v>121</v>
      </c>
      <c r="BE246" s="224">
        <f>IF(N246="základní",J246,0)</f>
        <v>0</v>
      </c>
      <c r="BF246" s="224">
        <f>IF(N246="snížená",J246,0)</f>
        <v>0</v>
      </c>
      <c r="BG246" s="224">
        <f>IF(N246="zákl. přenesená",J246,0)</f>
        <v>0</v>
      </c>
      <c r="BH246" s="224">
        <f>IF(N246="sníž. přenesená",J246,0)</f>
        <v>0</v>
      </c>
      <c r="BI246" s="224">
        <f>IF(N246="nulová",J246,0)</f>
        <v>0</v>
      </c>
      <c r="BJ246" s="17" t="s">
        <v>21</v>
      </c>
      <c r="BK246" s="224">
        <f>ROUND(I246*H246,2)</f>
        <v>0</v>
      </c>
      <c r="BL246" s="17" t="s">
        <v>259</v>
      </c>
      <c r="BM246" s="223" t="s">
        <v>1031</v>
      </c>
    </row>
    <row r="247" s="1" customFormat="1" ht="16.5" customHeight="1">
      <c r="B247" s="39"/>
      <c r="C247" s="267" t="s">
        <v>673</v>
      </c>
      <c r="D247" s="267" t="s">
        <v>231</v>
      </c>
      <c r="E247" s="268" t="s">
        <v>1032</v>
      </c>
      <c r="F247" s="269" t="s">
        <v>1033</v>
      </c>
      <c r="G247" s="270" t="s">
        <v>227</v>
      </c>
      <c r="H247" s="271">
        <v>6</v>
      </c>
      <c r="I247" s="272"/>
      <c r="J247" s="273">
        <f>ROUND(I247*H247,2)</f>
        <v>0</v>
      </c>
      <c r="K247" s="269" t="s">
        <v>129</v>
      </c>
      <c r="L247" s="274"/>
      <c r="M247" s="275" t="s">
        <v>32</v>
      </c>
      <c r="N247" s="276" t="s">
        <v>51</v>
      </c>
      <c r="O247" s="84"/>
      <c r="P247" s="221">
        <f>O247*H247</f>
        <v>0</v>
      </c>
      <c r="Q247" s="221">
        <v>0.0011000000000000001</v>
      </c>
      <c r="R247" s="221">
        <f>Q247*H247</f>
        <v>0.0066</v>
      </c>
      <c r="S247" s="221">
        <v>0</v>
      </c>
      <c r="T247" s="222">
        <f>S247*H247</f>
        <v>0</v>
      </c>
      <c r="AR247" s="223" t="s">
        <v>355</v>
      </c>
      <c r="AT247" s="223" t="s">
        <v>231</v>
      </c>
      <c r="AU247" s="223" t="s">
        <v>89</v>
      </c>
      <c r="AY247" s="17" t="s">
        <v>121</v>
      </c>
      <c r="BE247" s="224">
        <f>IF(N247="základní",J247,0)</f>
        <v>0</v>
      </c>
      <c r="BF247" s="224">
        <f>IF(N247="snížená",J247,0)</f>
        <v>0</v>
      </c>
      <c r="BG247" s="224">
        <f>IF(N247="zákl. přenesená",J247,0)</f>
        <v>0</v>
      </c>
      <c r="BH247" s="224">
        <f>IF(N247="sníž. přenesená",J247,0)</f>
        <v>0</v>
      </c>
      <c r="BI247" s="224">
        <f>IF(N247="nulová",J247,0)</f>
        <v>0</v>
      </c>
      <c r="BJ247" s="17" t="s">
        <v>21</v>
      </c>
      <c r="BK247" s="224">
        <f>ROUND(I247*H247,2)</f>
        <v>0</v>
      </c>
      <c r="BL247" s="17" t="s">
        <v>259</v>
      </c>
      <c r="BM247" s="223" t="s">
        <v>1034</v>
      </c>
    </row>
    <row r="248" s="1" customFormat="1" ht="24" customHeight="1">
      <c r="B248" s="39"/>
      <c r="C248" s="267" t="s">
        <v>679</v>
      </c>
      <c r="D248" s="267" t="s">
        <v>231</v>
      </c>
      <c r="E248" s="268" t="s">
        <v>1035</v>
      </c>
      <c r="F248" s="269" t="s">
        <v>1036</v>
      </c>
      <c r="G248" s="270" t="s">
        <v>227</v>
      </c>
      <c r="H248" s="271">
        <v>6</v>
      </c>
      <c r="I248" s="272"/>
      <c r="J248" s="273">
        <f>ROUND(I248*H248,2)</f>
        <v>0</v>
      </c>
      <c r="K248" s="269" t="s">
        <v>129</v>
      </c>
      <c r="L248" s="274"/>
      <c r="M248" s="275" t="s">
        <v>32</v>
      </c>
      <c r="N248" s="276" t="s">
        <v>51</v>
      </c>
      <c r="O248" s="84"/>
      <c r="P248" s="221">
        <f>O248*H248</f>
        <v>0</v>
      </c>
      <c r="Q248" s="221">
        <v>0.0022000000000000001</v>
      </c>
      <c r="R248" s="221">
        <f>Q248*H248</f>
        <v>0.0132</v>
      </c>
      <c r="S248" s="221">
        <v>0</v>
      </c>
      <c r="T248" s="222">
        <f>S248*H248</f>
        <v>0</v>
      </c>
      <c r="AR248" s="223" t="s">
        <v>355</v>
      </c>
      <c r="AT248" s="223" t="s">
        <v>231</v>
      </c>
      <c r="AU248" s="223" t="s">
        <v>89</v>
      </c>
      <c r="AY248" s="17" t="s">
        <v>121</v>
      </c>
      <c r="BE248" s="224">
        <f>IF(N248="základní",J248,0)</f>
        <v>0</v>
      </c>
      <c r="BF248" s="224">
        <f>IF(N248="snížená",J248,0)</f>
        <v>0</v>
      </c>
      <c r="BG248" s="224">
        <f>IF(N248="zákl. přenesená",J248,0)</f>
        <v>0</v>
      </c>
      <c r="BH248" s="224">
        <f>IF(N248="sníž. přenesená",J248,0)</f>
        <v>0</v>
      </c>
      <c r="BI248" s="224">
        <f>IF(N248="nulová",J248,0)</f>
        <v>0</v>
      </c>
      <c r="BJ248" s="17" t="s">
        <v>21</v>
      </c>
      <c r="BK248" s="224">
        <f>ROUND(I248*H248,2)</f>
        <v>0</v>
      </c>
      <c r="BL248" s="17" t="s">
        <v>259</v>
      </c>
      <c r="BM248" s="223" t="s">
        <v>1037</v>
      </c>
    </row>
    <row r="249" s="1" customFormat="1" ht="24" customHeight="1">
      <c r="B249" s="39"/>
      <c r="C249" s="267" t="s">
        <v>683</v>
      </c>
      <c r="D249" s="267" t="s">
        <v>231</v>
      </c>
      <c r="E249" s="268" t="s">
        <v>1038</v>
      </c>
      <c r="F249" s="269" t="s">
        <v>1039</v>
      </c>
      <c r="G249" s="270" t="s">
        <v>227</v>
      </c>
      <c r="H249" s="271">
        <v>6</v>
      </c>
      <c r="I249" s="272"/>
      <c r="J249" s="273">
        <f>ROUND(I249*H249,2)</f>
        <v>0</v>
      </c>
      <c r="K249" s="269" t="s">
        <v>129</v>
      </c>
      <c r="L249" s="274"/>
      <c r="M249" s="275" t="s">
        <v>32</v>
      </c>
      <c r="N249" s="276" t="s">
        <v>51</v>
      </c>
      <c r="O249" s="84"/>
      <c r="P249" s="221">
        <f>O249*H249</f>
        <v>0</v>
      </c>
      <c r="Q249" s="221">
        <v>0.0022000000000000001</v>
      </c>
      <c r="R249" s="221">
        <f>Q249*H249</f>
        <v>0.0132</v>
      </c>
      <c r="S249" s="221">
        <v>0</v>
      </c>
      <c r="T249" s="222">
        <f>S249*H249</f>
        <v>0</v>
      </c>
      <c r="AR249" s="223" t="s">
        <v>355</v>
      </c>
      <c r="AT249" s="223" t="s">
        <v>231</v>
      </c>
      <c r="AU249" s="223" t="s">
        <v>89</v>
      </c>
      <c r="AY249" s="17" t="s">
        <v>121</v>
      </c>
      <c r="BE249" s="224">
        <f>IF(N249="základní",J249,0)</f>
        <v>0</v>
      </c>
      <c r="BF249" s="224">
        <f>IF(N249="snížená",J249,0)</f>
        <v>0</v>
      </c>
      <c r="BG249" s="224">
        <f>IF(N249="zákl. přenesená",J249,0)</f>
        <v>0</v>
      </c>
      <c r="BH249" s="224">
        <f>IF(N249="sníž. přenesená",J249,0)</f>
        <v>0</v>
      </c>
      <c r="BI249" s="224">
        <f>IF(N249="nulová",J249,0)</f>
        <v>0</v>
      </c>
      <c r="BJ249" s="17" t="s">
        <v>21</v>
      </c>
      <c r="BK249" s="224">
        <f>ROUND(I249*H249,2)</f>
        <v>0</v>
      </c>
      <c r="BL249" s="17" t="s">
        <v>259</v>
      </c>
      <c r="BM249" s="223" t="s">
        <v>1040</v>
      </c>
    </row>
    <row r="250" s="1" customFormat="1" ht="16.5" customHeight="1">
      <c r="B250" s="39"/>
      <c r="C250" s="212" t="s">
        <v>687</v>
      </c>
      <c r="D250" s="212" t="s">
        <v>125</v>
      </c>
      <c r="E250" s="213" t="s">
        <v>1041</v>
      </c>
      <c r="F250" s="214" t="s">
        <v>1042</v>
      </c>
      <c r="G250" s="215" t="s">
        <v>227</v>
      </c>
      <c r="H250" s="216">
        <v>18</v>
      </c>
      <c r="I250" s="217"/>
      <c r="J250" s="218">
        <f>ROUND(I250*H250,2)</f>
        <v>0</v>
      </c>
      <c r="K250" s="214" t="s">
        <v>129</v>
      </c>
      <c r="L250" s="44"/>
      <c r="M250" s="219" t="s">
        <v>32</v>
      </c>
      <c r="N250" s="220" t="s">
        <v>51</v>
      </c>
      <c r="O250" s="84"/>
      <c r="P250" s="221">
        <f>O250*H250</f>
        <v>0</v>
      </c>
      <c r="Q250" s="221">
        <v>0</v>
      </c>
      <c r="R250" s="221">
        <f>Q250*H250</f>
        <v>0</v>
      </c>
      <c r="S250" s="221">
        <v>0</v>
      </c>
      <c r="T250" s="222">
        <f>S250*H250</f>
        <v>0</v>
      </c>
      <c r="AR250" s="223" t="s">
        <v>259</v>
      </c>
      <c r="AT250" s="223" t="s">
        <v>125</v>
      </c>
      <c r="AU250" s="223" t="s">
        <v>89</v>
      </c>
      <c r="AY250" s="17" t="s">
        <v>121</v>
      </c>
      <c r="BE250" s="224">
        <f>IF(N250="základní",J250,0)</f>
        <v>0</v>
      </c>
      <c r="BF250" s="224">
        <f>IF(N250="snížená",J250,0)</f>
        <v>0</v>
      </c>
      <c r="BG250" s="224">
        <f>IF(N250="zákl. přenesená",J250,0)</f>
        <v>0</v>
      </c>
      <c r="BH250" s="224">
        <f>IF(N250="sníž. přenesená",J250,0)</f>
        <v>0</v>
      </c>
      <c r="BI250" s="224">
        <f>IF(N250="nulová",J250,0)</f>
        <v>0</v>
      </c>
      <c r="BJ250" s="17" t="s">
        <v>21</v>
      </c>
      <c r="BK250" s="224">
        <f>ROUND(I250*H250,2)</f>
        <v>0</v>
      </c>
      <c r="BL250" s="17" t="s">
        <v>259</v>
      </c>
      <c r="BM250" s="223" t="s">
        <v>1043</v>
      </c>
    </row>
    <row r="251" s="1" customFormat="1" ht="16.5" customHeight="1">
      <c r="B251" s="39"/>
      <c r="C251" s="267" t="s">
        <v>691</v>
      </c>
      <c r="D251" s="267" t="s">
        <v>231</v>
      </c>
      <c r="E251" s="268" t="s">
        <v>1044</v>
      </c>
      <c r="F251" s="269" t="s">
        <v>1045</v>
      </c>
      <c r="G251" s="270" t="s">
        <v>227</v>
      </c>
      <c r="H251" s="271">
        <v>18</v>
      </c>
      <c r="I251" s="272"/>
      <c r="J251" s="273">
        <f>ROUND(I251*H251,2)</f>
        <v>0</v>
      </c>
      <c r="K251" s="269" t="s">
        <v>129</v>
      </c>
      <c r="L251" s="274"/>
      <c r="M251" s="275" t="s">
        <v>32</v>
      </c>
      <c r="N251" s="276" t="s">
        <v>51</v>
      </c>
      <c r="O251" s="84"/>
      <c r="P251" s="221">
        <f>O251*H251</f>
        <v>0</v>
      </c>
      <c r="Q251" s="221">
        <v>0.00020000000000000001</v>
      </c>
      <c r="R251" s="221">
        <f>Q251*H251</f>
        <v>0.0036000000000000003</v>
      </c>
      <c r="S251" s="221">
        <v>0</v>
      </c>
      <c r="T251" s="222">
        <f>S251*H251</f>
        <v>0</v>
      </c>
      <c r="AR251" s="223" t="s">
        <v>355</v>
      </c>
      <c r="AT251" s="223" t="s">
        <v>231</v>
      </c>
      <c r="AU251" s="223" t="s">
        <v>89</v>
      </c>
      <c r="AY251" s="17" t="s">
        <v>121</v>
      </c>
      <c r="BE251" s="224">
        <f>IF(N251="základní",J251,0)</f>
        <v>0</v>
      </c>
      <c r="BF251" s="224">
        <f>IF(N251="snížená",J251,0)</f>
        <v>0</v>
      </c>
      <c r="BG251" s="224">
        <f>IF(N251="zákl. přenesená",J251,0)</f>
        <v>0</v>
      </c>
      <c r="BH251" s="224">
        <f>IF(N251="sníž. přenesená",J251,0)</f>
        <v>0</v>
      </c>
      <c r="BI251" s="224">
        <f>IF(N251="nulová",J251,0)</f>
        <v>0</v>
      </c>
      <c r="BJ251" s="17" t="s">
        <v>21</v>
      </c>
      <c r="BK251" s="224">
        <f>ROUND(I251*H251,2)</f>
        <v>0</v>
      </c>
      <c r="BL251" s="17" t="s">
        <v>259</v>
      </c>
      <c r="BM251" s="223" t="s">
        <v>1046</v>
      </c>
    </row>
    <row r="252" s="11" customFormat="1" ht="25.92" customHeight="1">
      <c r="B252" s="196"/>
      <c r="C252" s="197"/>
      <c r="D252" s="198" t="s">
        <v>79</v>
      </c>
      <c r="E252" s="199" t="s">
        <v>714</v>
      </c>
      <c r="F252" s="199" t="s">
        <v>715</v>
      </c>
      <c r="G252" s="197"/>
      <c r="H252" s="197"/>
      <c r="I252" s="200"/>
      <c r="J252" s="201">
        <f>BK252</f>
        <v>0</v>
      </c>
      <c r="K252" s="197"/>
      <c r="L252" s="202"/>
      <c r="M252" s="203"/>
      <c r="N252" s="204"/>
      <c r="O252" s="204"/>
      <c r="P252" s="205">
        <f>SUM(P253:P254)</f>
        <v>0</v>
      </c>
      <c r="Q252" s="204"/>
      <c r="R252" s="205">
        <f>SUM(R253:R254)</f>
        <v>0</v>
      </c>
      <c r="S252" s="204"/>
      <c r="T252" s="206">
        <f>SUM(T253:T254)</f>
        <v>0</v>
      </c>
      <c r="AR252" s="207" t="s">
        <v>124</v>
      </c>
      <c r="AT252" s="208" t="s">
        <v>79</v>
      </c>
      <c r="AU252" s="208" t="s">
        <v>80</v>
      </c>
      <c r="AY252" s="207" t="s">
        <v>121</v>
      </c>
      <c r="BK252" s="209">
        <f>SUM(BK253:BK254)</f>
        <v>0</v>
      </c>
    </row>
    <row r="253" s="1" customFormat="1" ht="16.5" customHeight="1">
      <c r="B253" s="39"/>
      <c r="C253" s="212" t="s">
        <v>699</v>
      </c>
      <c r="D253" s="212" t="s">
        <v>125</v>
      </c>
      <c r="E253" s="213" t="s">
        <v>717</v>
      </c>
      <c r="F253" s="214" t="s">
        <v>1047</v>
      </c>
      <c r="G253" s="215" t="s">
        <v>140</v>
      </c>
      <c r="H253" s="216">
        <v>20</v>
      </c>
      <c r="I253" s="217"/>
      <c r="J253" s="218">
        <f>ROUND(I253*H253,2)</f>
        <v>0</v>
      </c>
      <c r="K253" s="214" t="s">
        <v>368</v>
      </c>
      <c r="L253" s="44"/>
      <c r="M253" s="219" t="s">
        <v>32</v>
      </c>
      <c r="N253" s="220" t="s">
        <v>51</v>
      </c>
      <c r="O253" s="84"/>
      <c r="P253" s="221">
        <f>O253*H253</f>
        <v>0</v>
      </c>
      <c r="Q253" s="221">
        <v>0</v>
      </c>
      <c r="R253" s="221">
        <f>Q253*H253</f>
        <v>0</v>
      </c>
      <c r="S253" s="221">
        <v>0</v>
      </c>
      <c r="T253" s="222">
        <f>S253*H253</f>
        <v>0</v>
      </c>
      <c r="AR253" s="223" t="s">
        <v>719</v>
      </c>
      <c r="AT253" s="223" t="s">
        <v>125</v>
      </c>
      <c r="AU253" s="223" t="s">
        <v>21</v>
      </c>
      <c r="AY253" s="17" t="s">
        <v>121</v>
      </c>
      <c r="BE253" s="224">
        <f>IF(N253="základní",J253,0)</f>
        <v>0</v>
      </c>
      <c r="BF253" s="224">
        <f>IF(N253="snížená",J253,0)</f>
        <v>0</v>
      </c>
      <c r="BG253" s="224">
        <f>IF(N253="zákl. přenesená",J253,0)</f>
        <v>0</v>
      </c>
      <c r="BH253" s="224">
        <f>IF(N253="sníž. přenesená",J253,0)</f>
        <v>0</v>
      </c>
      <c r="BI253" s="224">
        <f>IF(N253="nulová",J253,0)</f>
        <v>0</v>
      </c>
      <c r="BJ253" s="17" t="s">
        <v>21</v>
      </c>
      <c r="BK253" s="224">
        <f>ROUND(I253*H253,2)</f>
        <v>0</v>
      </c>
      <c r="BL253" s="17" t="s">
        <v>719</v>
      </c>
      <c r="BM253" s="223" t="s">
        <v>1048</v>
      </c>
    </row>
    <row r="254" s="1" customFormat="1" ht="24" customHeight="1">
      <c r="B254" s="39"/>
      <c r="C254" s="212" t="s">
        <v>706</v>
      </c>
      <c r="D254" s="212" t="s">
        <v>125</v>
      </c>
      <c r="E254" s="213" t="s">
        <v>1049</v>
      </c>
      <c r="F254" s="214" t="s">
        <v>1050</v>
      </c>
      <c r="G254" s="215" t="s">
        <v>140</v>
      </c>
      <c r="H254" s="216">
        <v>8</v>
      </c>
      <c r="I254" s="217"/>
      <c r="J254" s="218">
        <f>ROUND(I254*H254,2)</f>
        <v>0</v>
      </c>
      <c r="K254" s="214" t="s">
        <v>368</v>
      </c>
      <c r="L254" s="44"/>
      <c r="M254" s="225" t="s">
        <v>32</v>
      </c>
      <c r="N254" s="226" t="s">
        <v>51</v>
      </c>
      <c r="O254" s="227"/>
      <c r="P254" s="228">
        <f>O254*H254</f>
        <v>0</v>
      </c>
      <c r="Q254" s="228">
        <v>0</v>
      </c>
      <c r="R254" s="228">
        <f>Q254*H254</f>
        <v>0</v>
      </c>
      <c r="S254" s="228">
        <v>0</v>
      </c>
      <c r="T254" s="229">
        <f>S254*H254</f>
        <v>0</v>
      </c>
      <c r="AR254" s="223" t="s">
        <v>719</v>
      </c>
      <c r="AT254" s="223" t="s">
        <v>125</v>
      </c>
      <c r="AU254" s="223" t="s">
        <v>21</v>
      </c>
      <c r="AY254" s="17" t="s">
        <v>121</v>
      </c>
      <c r="BE254" s="224">
        <f>IF(N254="základní",J254,0)</f>
        <v>0</v>
      </c>
      <c r="BF254" s="224">
        <f>IF(N254="snížená",J254,0)</f>
        <v>0</v>
      </c>
      <c r="BG254" s="224">
        <f>IF(N254="zákl. přenesená",J254,0)</f>
        <v>0</v>
      </c>
      <c r="BH254" s="224">
        <f>IF(N254="sníž. přenesená",J254,0)</f>
        <v>0</v>
      </c>
      <c r="BI254" s="224">
        <f>IF(N254="nulová",J254,0)</f>
        <v>0</v>
      </c>
      <c r="BJ254" s="17" t="s">
        <v>21</v>
      </c>
      <c r="BK254" s="224">
        <f>ROUND(I254*H254,2)</f>
        <v>0</v>
      </c>
      <c r="BL254" s="17" t="s">
        <v>719</v>
      </c>
      <c r="BM254" s="223" t="s">
        <v>1051</v>
      </c>
    </row>
    <row r="255" s="1" customFormat="1" ht="6.96" customHeight="1">
      <c r="B255" s="59"/>
      <c r="C255" s="60"/>
      <c r="D255" s="60"/>
      <c r="E255" s="60"/>
      <c r="F255" s="60"/>
      <c r="G255" s="60"/>
      <c r="H255" s="60"/>
      <c r="I255" s="163"/>
      <c r="J255" s="60"/>
      <c r="K255" s="60"/>
      <c r="L255" s="44"/>
    </row>
  </sheetData>
  <sheetProtection sheet="1" autoFilter="0" formatColumns="0" formatRows="0" objects="1" scenarios="1" spinCount="100000" saltValue="WMmDyoH1tdyLdxveqtgqxgPc8zpt2pWpE1Qk4F9aEOizIEtFHN+Hk20FTIs7q1tmsh6NiUiimXz6xuANHTzyhA==" hashValue="37sxeKPwuUciuza0ePnD1e/1Xmpae1rpPNWQ/4F9ymHAo6sc3i/K7T+0E04JAFc8Ch6l7ivsuD+cGFzFkDNDqw==" algorithmName="SHA-512" password="CC35"/>
  <autoFilter ref="C87:K254"/>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95</v>
      </c>
    </row>
    <row r="3" ht="6.96" customHeight="1">
      <c r="B3" s="128"/>
      <c r="C3" s="129"/>
      <c r="D3" s="129"/>
      <c r="E3" s="129"/>
      <c r="F3" s="129"/>
      <c r="G3" s="129"/>
      <c r="H3" s="129"/>
      <c r="I3" s="130"/>
      <c r="J3" s="129"/>
      <c r="K3" s="129"/>
      <c r="L3" s="20"/>
      <c r="AT3" s="17" t="s">
        <v>89</v>
      </c>
    </row>
    <row r="4" ht="24.96" customHeight="1">
      <c r="B4" s="20"/>
      <c r="D4" s="131" t="s">
        <v>96</v>
      </c>
      <c r="L4" s="20"/>
      <c r="M4" s="132" t="s">
        <v>10</v>
      </c>
      <c r="AT4" s="17" t="s">
        <v>4</v>
      </c>
    </row>
    <row r="5" ht="6.96" customHeight="1">
      <c r="B5" s="20"/>
      <c r="L5" s="20"/>
    </row>
    <row r="6" ht="12" customHeight="1">
      <c r="B6" s="20"/>
      <c r="D6" s="133" t="s">
        <v>16</v>
      </c>
      <c r="L6" s="20"/>
    </row>
    <row r="7" ht="16.5" customHeight="1">
      <c r="B7" s="20"/>
      <c r="E7" s="230" t="str">
        <f>'Rekapitulace stavby'!K6</f>
        <v>Oprava sociálního zařízení v MŠ B.Dvorského 2</v>
      </c>
      <c r="F7" s="133"/>
      <c r="G7" s="133"/>
      <c r="H7" s="133"/>
      <c r="L7" s="20"/>
    </row>
    <row r="8" s="1" customFormat="1" ht="12" customHeight="1">
      <c r="B8" s="44"/>
      <c r="D8" s="133" t="s">
        <v>151</v>
      </c>
      <c r="I8" s="134"/>
      <c r="L8" s="44"/>
    </row>
    <row r="9" s="1" customFormat="1" ht="36.96" customHeight="1">
      <c r="B9" s="44"/>
      <c r="E9" s="135" t="s">
        <v>1052</v>
      </c>
      <c r="F9" s="1"/>
      <c r="G9" s="1"/>
      <c r="H9" s="1"/>
      <c r="I9" s="134"/>
      <c r="L9" s="44"/>
    </row>
    <row r="10" s="1" customFormat="1">
      <c r="B10" s="44"/>
      <c r="I10" s="134"/>
      <c r="L10" s="44"/>
    </row>
    <row r="11" s="1" customFormat="1" ht="12" customHeight="1">
      <c r="B11" s="44"/>
      <c r="D11" s="133" t="s">
        <v>18</v>
      </c>
      <c r="F11" s="136" t="s">
        <v>19</v>
      </c>
      <c r="I11" s="137" t="s">
        <v>20</v>
      </c>
      <c r="J11" s="136" t="s">
        <v>32</v>
      </c>
      <c r="L11" s="44"/>
    </row>
    <row r="12" s="1" customFormat="1" ht="12" customHeight="1">
      <c r="B12" s="44"/>
      <c r="D12" s="133" t="s">
        <v>22</v>
      </c>
      <c r="F12" s="136" t="s">
        <v>722</v>
      </c>
      <c r="I12" s="137" t="s">
        <v>24</v>
      </c>
      <c r="J12" s="138" t="str">
        <f>'Rekapitulace stavby'!AN8</f>
        <v>3. 4. 2019</v>
      </c>
      <c r="L12" s="44"/>
    </row>
    <row r="13" s="1" customFormat="1" ht="10.8" customHeight="1">
      <c r="B13" s="44"/>
      <c r="I13" s="134"/>
      <c r="L13" s="44"/>
    </row>
    <row r="14" s="1" customFormat="1" ht="12" customHeight="1">
      <c r="B14" s="44"/>
      <c r="D14" s="133" t="s">
        <v>30</v>
      </c>
      <c r="I14" s="137" t="s">
        <v>31</v>
      </c>
      <c r="J14" s="136" t="str">
        <f>IF('Rekapitulace stavby'!AN10="","",'Rekapitulace stavby'!AN10)</f>
        <v/>
      </c>
      <c r="L14" s="44"/>
    </row>
    <row r="15" s="1" customFormat="1" ht="18" customHeight="1">
      <c r="B15" s="44"/>
      <c r="E15" s="136" t="str">
        <f>IF('Rekapitulace stavby'!E11="","",'Rekapitulace stavby'!E11)</f>
        <v xml:space="preserve"> </v>
      </c>
      <c r="I15" s="137" t="s">
        <v>33</v>
      </c>
      <c r="J15" s="136" t="str">
        <f>IF('Rekapitulace stavby'!AN11="","",'Rekapitulace stavby'!AN11)</f>
        <v/>
      </c>
      <c r="L15" s="44"/>
    </row>
    <row r="16" s="1" customFormat="1" ht="6.96" customHeight="1">
      <c r="B16" s="44"/>
      <c r="I16" s="134"/>
      <c r="L16" s="44"/>
    </row>
    <row r="17" s="1" customFormat="1" ht="12" customHeight="1">
      <c r="B17" s="44"/>
      <c r="D17" s="133" t="s">
        <v>34</v>
      </c>
      <c r="I17" s="137" t="s">
        <v>31</v>
      </c>
      <c r="J17" s="33" t="str">
        <f>'Rekapitulace stavby'!AN13</f>
        <v>Vyplň údaj</v>
      </c>
      <c r="L17" s="44"/>
    </row>
    <row r="18" s="1" customFormat="1" ht="18" customHeight="1">
      <c r="B18" s="44"/>
      <c r="E18" s="33" t="str">
        <f>'Rekapitulace stavby'!E14</f>
        <v>Vyplň údaj</v>
      </c>
      <c r="F18" s="136"/>
      <c r="G18" s="136"/>
      <c r="H18" s="136"/>
      <c r="I18" s="137" t="s">
        <v>33</v>
      </c>
      <c r="J18" s="33" t="str">
        <f>'Rekapitulace stavby'!AN14</f>
        <v>Vyplň údaj</v>
      </c>
      <c r="L18" s="44"/>
    </row>
    <row r="19" s="1" customFormat="1" ht="6.96" customHeight="1">
      <c r="B19" s="44"/>
      <c r="I19" s="134"/>
      <c r="L19" s="44"/>
    </row>
    <row r="20" s="1" customFormat="1" ht="12" customHeight="1">
      <c r="B20" s="44"/>
      <c r="D20" s="133" t="s">
        <v>36</v>
      </c>
      <c r="I20" s="137" t="s">
        <v>31</v>
      </c>
      <c r="J20" s="136" t="s">
        <v>32</v>
      </c>
      <c r="L20" s="44"/>
    </row>
    <row r="21" s="1" customFormat="1" ht="18" customHeight="1">
      <c r="B21" s="44"/>
      <c r="E21" s="136" t="s">
        <v>1053</v>
      </c>
      <c r="I21" s="137" t="s">
        <v>33</v>
      </c>
      <c r="J21" s="136" t="s">
        <v>32</v>
      </c>
      <c r="L21" s="44"/>
    </row>
    <row r="22" s="1" customFormat="1" ht="6.96" customHeight="1">
      <c r="B22" s="44"/>
      <c r="I22" s="134"/>
      <c r="L22" s="44"/>
    </row>
    <row r="23" s="1" customFormat="1" ht="12" customHeight="1">
      <c r="B23" s="44"/>
      <c r="D23" s="133" t="s">
        <v>40</v>
      </c>
      <c r="I23" s="137" t="s">
        <v>31</v>
      </c>
      <c r="J23" s="136" t="s">
        <v>32</v>
      </c>
      <c r="L23" s="44"/>
    </row>
    <row r="24" s="1" customFormat="1" ht="18" customHeight="1">
      <c r="B24" s="44"/>
      <c r="E24" s="136" t="s">
        <v>1053</v>
      </c>
      <c r="I24" s="137" t="s">
        <v>33</v>
      </c>
      <c r="J24" s="136" t="s">
        <v>32</v>
      </c>
      <c r="L24" s="44"/>
    </row>
    <row r="25" s="1" customFormat="1" ht="6.96" customHeight="1">
      <c r="B25" s="44"/>
      <c r="I25" s="134"/>
      <c r="L25" s="44"/>
    </row>
    <row r="26" s="1" customFormat="1" ht="12" customHeight="1">
      <c r="B26" s="44"/>
      <c r="D26" s="133" t="s">
        <v>44</v>
      </c>
      <c r="I26" s="134"/>
      <c r="L26" s="44"/>
    </row>
    <row r="27" s="7" customFormat="1" ht="16.5" customHeight="1">
      <c r="B27" s="142"/>
      <c r="E27" s="143" t="s">
        <v>32</v>
      </c>
      <c r="F27" s="143"/>
      <c r="G27" s="143"/>
      <c r="H27" s="143"/>
      <c r="I27" s="144"/>
      <c r="L27" s="142"/>
    </row>
    <row r="28" s="1" customFormat="1" ht="6.96" customHeight="1">
      <c r="B28" s="44"/>
      <c r="I28" s="134"/>
      <c r="L28" s="44"/>
    </row>
    <row r="29" s="1" customFormat="1" ht="6.96" customHeight="1">
      <c r="B29" s="44"/>
      <c r="D29" s="76"/>
      <c r="E29" s="76"/>
      <c r="F29" s="76"/>
      <c r="G29" s="76"/>
      <c r="H29" s="76"/>
      <c r="I29" s="145"/>
      <c r="J29" s="76"/>
      <c r="K29" s="76"/>
      <c r="L29" s="44"/>
    </row>
    <row r="30" s="1" customFormat="1" ht="25.44" customHeight="1">
      <c r="B30" s="44"/>
      <c r="D30" s="146" t="s">
        <v>46</v>
      </c>
      <c r="I30" s="134"/>
      <c r="J30" s="147">
        <f>ROUND(J81, 2)</f>
        <v>0</v>
      </c>
      <c r="L30" s="44"/>
    </row>
    <row r="31" s="1" customFormat="1" ht="6.96" customHeight="1">
      <c r="B31" s="44"/>
      <c r="D31" s="76"/>
      <c r="E31" s="76"/>
      <c r="F31" s="76"/>
      <c r="G31" s="76"/>
      <c r="H31" s="76"/>
      <c r="I31" s="145"/>
      <c r="J31" s="76"/>
      <c r="K31" s="76"/>
      <c r="L31" s="44"/>
    </row>
    <row r="32" s="1" customFormat="1" ht="14.4" customHeight="1">
      <c r="B32" s="44"/>
      <c r="F32" s="148" t="s">
        <v>48</v>
      </c>
      <c r="I32" s="149" t="s">
        <v>47</v>
      </c>
      <c r="J32" s="148" t="s">
        <v>49</v>
      </c>
      <c r="L32" s="44"/>
    </row>
    <row r="33" s="1" customFormat="1" ht="14.4" customHeight="1">
      <c r="B33" s="44"/>
      <c r="D33" s="150" t="s">
        <v>50</v>
      </c>
      <c r="E33" s="133" t="s">
        <v>51</v>
      </c>
      <c r="F33" s="151">
        <f>ROUND((SUM(BE81:BE89)),  2)</f>
        <v>0</v>
      </c>
      <c r="I33" s="152">
        <v>0.20999999999999999</v>
      </c>
      <c r="J33" s="151">
        <f>ROUND(((SUM(BE81:BE89))*I33),  2)</f>
        <v>0</v>
      </c>
      <c r="L33" s="44"/>
    </row>
    <row r="34" s="1" customFormat="1" ht="14.4" customHeight="1">
      <c r="B34" s="44"/>
      <c r="E34" s="133" t="s">
        <v>52</v>
      </c>
      <c r="F34" s="151">
        <f>ROUND((SUM(BF81:BF89)),  2)</f>
        <v>0</v>
      </c>
      <c r="I34" s="152">
        <v>0.14999999999999999</v>
      </c>
      <c r="J34" s="151">
        <f>ROUND(((SUM(BF81:BF89))*I34),  2)</f>
        <v>0</v>
      </c>
      <c r="L34" s="44"/>
    </row>
    <row r="35" hidden="1" s="1" customFormat="1" ht="14.4" customHeight="1">
      <c r="B35" s="44"/>
      <c r="E35" s="133" t="s">
        <v>53</v>
      </c>
      <c r="F35" s="151">
        <f>ROUND((SUM(BG81:BG89)),  2)</f>
        <v>0</v>
      </c>
      <c r="I35" s="152">
        <v>0.20999999999999999</v>
      </c>
      <c r="J35" s="151">
        <f>0</f>
        <v>0</v>
      </c>
      <c r="L35" s="44"/>
    </row>
    <row r="36" hidden="1" s="1" customFormat="1" ht="14.4" customHeight="1">
      <c r="B36" s="44"/>
      <c r="E36" s="133" t="s">
        <v>54</v>
      </c>
      <c r="F36" s="151">
        <f>ROUND((SUM(BH81:BH89)),  2)</f>
        <v>0</v>
      </c>
      <c r="I36" s="152">
        <v>0.14999999999999999</v>
      </c>
      <c r="J36" s="151">
        <f>0</f>
        <v>0</v>
      </c>
      <c r="L36" s="44"/>
    </row>
    <row r="37" hidden="1" s="1" customFormat="1" ht="14.4" customHeight="1">
      <c r="B37" s="44"/>
      <c r="E37" s="133" t="s">
        <v>55</v>
      </c>
      <c r="F37" s="151">
        <f>ROUND((SUM(BI81:BI89)),  2)</f>
        <v>0</v>
      </c>
      <c r="I37" s="152">
        <v>0</v>
      </c>
      <c r="J37" s="151">
        <f>0</f>
        <v>0</v>
      </c>
      <c r="L37" s="44"/>
    </row>
    <row r="38" s="1" customFormat="1" ht="6.96" customHeight="1">
      <c r="B38" s="44"/>
      <c r="I38" s="134"/>
      <c r="L38" s="44"/>
    </row>
    <row r="39" s="1" customFormat="1" ht="25.44" customHeight="1">
      <c r="B39" s="44"/>
      <c r="C39" s="153"/>
      <c r="D39" s="154" t="s">
        <v>56</v>
      </c>
      <c r="E39" s="155"/>
      <c r="F39" s="155"/>
      <c r="G39" s="156" t="s">
        <v>57</v>
      </c>
      <c r="H39" s="157" t="s">
        <v>58</v>
      </c>
      <c r="I39" s="158"/>
      <c r="J39" s="159">
        <f>SUM(J30:J37)</f>
        <v>0</v>
      </c>
      <c r="K39" s="160"/>
      <c r="L39" s="44"/>
    </row>
    <row r="40" s="1" customFormat="1" ht="14.4" customHeight="1">
      <c r="B40" s="161"/>
      <c r="C40" s="162"/>
      <c r="D40" s="162"/>
      <c r="E40" s="162"/>
      <c r="F40" s="162"/>
      <c r="G40" s="162"/>
      <c r="H40" s="162"/>
      <c r="I40" s="163"/>
      <c r="J40" s="162"/>
      <c r="K40" s="162"/>
      <c r="L40" s="44"/>
    </row>
    <row r="44" s="1" customFormat="1" ht="6.96" customHeight="1">
      <c r="B44" s="164"/>
      <c r="C44" s="165"/>
      <c r="D44" s="165"/>
      <c r="E44" s="165"/>
      <c r="F44" s="165"/>
      <c r="G44" s="165"/>
      <c r="H44" s="165"/>
      <c r="I44" s="166"/>
      <c r="J44" s="165"/>
      <c r="K44" s="165"/>
      <c r="L44" s="44"/>
    </row>
    <row r="45" s="1" customFormat="1" ht="24.96" customHeight="1">
      <c r="B45" s="39"/>
      <c r="C45" s="23" t="s">
        <v>97</v>
      </c>
      <c r="D45" s="40"/>
      <c r="E45" s="40"/>
      <c r="F45" s="40"/>
      <c r="G45" s="40"/>
      <c r="H45" s="40"/>
      <c r="I45" s="134"/>
      <c r="J45" s="40"/>
      <c r="K45" s="40"/>
      <c r="L45" s="44"/>
    </row>
    <row r="46" s="1" customFormat="1" ht="6.96" customHeight="1">
      <c r="B46" s="39"/>
      <c r="C46" s="40"/>
      <c r="D46" s="40"/>
      <c r="E46" s="40"/>
      <c r="F46" s="40"/>
      <c r="G46" s="40"/>
      <c r="H46" s="40"/>
      <c r="I46" s="134"/>
      <c r="J46" s="40"/>
      <c r="K46" s="40"/>
      <c r="L46" s="44"/>
    </row>
    <row r="47" s="1" customFormat="1" ht="12" customHeight="1">
      <c r="B47" s="39"/>
      <c r="C47" s="32" t="s">
        <v>16</v>
      </c>
      <c r="D47" s="40"/>
      <c r="E47" s="40"/>
      <c r="F47" s="40"/>
      <c r="G47" s="40"/>
      <c r="H47" s="40"/>
      <c r="I47" s="134"/>
      <c r="J47" s="40"/>
      <c r="K47" s="40"/>
      <c r="L47" s="44"/>
    </row>
    <row r="48" s="1" customFormat="1" ht="16.5" customHeight="1">
      <c r="B48" s="39"/>
      <c r="C48" s="40"/>
      <c r="D48" s="40"/>
      <c r="E48" s="231" t="str">
        <f>E7</f>
        <v>Oprava sociálního zařízení v MŠ B.Dvorského 2</v>
      </c>
      <c r="F48" s="32"/>
      <c r="G48" s="32"/>
      <c r="H48" s="32"/>
      <c r="I48" s="134"/>
      <c r="J48" s="40"/>
      <c r="K48" s="40"/>
      <c r="L48" s="44"/>
    </row>
    <row r="49" s="1" customFormat="1" ht="12" customHeight="1">
      <c r="B49" s="39"/>
      <c r="C49" s="32" t="s">
        <v>151</v>
      </c>
      <c r="D49" s="40"/>
      <c r="E49" s="40"/>
      <c r="F49" s="40"/>
      <c r="G49" s="40"/>
      <c r="H49" s="40"/>
      <c r="I49" s="134"/>
      <c r="J49" s="40"/>
      <c r="K49" s="40"/>
      <c r="L49" s="44"/>
    </row>
    <row r="50" s="1" customFormat="1" ht="16.5" customHeight="1">
      <c r="B50" s="39"/>
      <c r="C50" s="40"/>
      <c r="D50" s="40"/>
      <c r="E50" s="69" t="str">
        <f>E9</f>
        <v xml:space="preserve">D.1.4.2 - Silnoproudá elektrotechnika </v>
      </c>
      <c r="F50" s="40"/>
      <c r="G50" s="40"/>
      <c r="H50" s="40"/>
      <c r="I50" s="134"/>
      <c r="J50" s="40"/>
      <c r="K50" s="40"/>
      <c r="L50" s="44"/>
    </row>
    <row r="51" s="1" customFormat="1" ht="6.96" customHeight="1">
      <c r="B51" s="39"/>
      <c r="C51" s="40"/>
      <c r="D51" s="40"/>
      <c r="E51" s="40"/>
      <c r="F51" s="40"/>
      <c r="G51" s="40"/>
      <c r="H51" s="40"/>
      <c r="I51" s="134"/>
      <c r="J51" s="40"/>
      <c r="K51" s="40"/>
      <c r="L51" s="44"/>
    </row>
    <row r="52" s="1" customFormat="1" ht="12" customHeight="1">
      <c r="B52" s="39"/>
      <c r="C52" s="32" t="s">
        <v>22</v>
      </c>
      <c r="D52" s="40"/>
      <c r="E52" s="40"/>
      <c r="F52" s="27" t="str">
        <f>F12</f>
        <v xml:space="preserve">Ostrava </v>
      </c>
      <c r="G52" s="40"/>
      <c r="H52" s="40"/>
      <c r="I52" s="137" t="s">
        <v>24</v>
      </c>
      <c r="J52" s="72" t="str">
        <f>IF(J12="","",J12)</f>
        <v>3. 4. 2019</v>
      </c>
      <c r="K52" s="40"/>
      <c r="L52" s="44"/>
    </row>
    <row r="53" s="1" customFormat="1" ht="6.96" customHeight="1">
      <c r="B53" s="39"/>
      <c r="C53" s="40"/>
      <c r="D53" s="40"/>
      <c r="E53" s="40"/>
      <c r="F53" s="40"/>
      <c r="G53" s="40"/>
      <c r="H53" s="40"/>
      <c r="I53" s="134"/>
      <c r="J53" s="40"/>
      <c r="K53" s="40"/>
      <c r="L53" s="44"/>
    </row>
    <row r="54" s="1" customFormat="1" ht="15.15" customHeight="1">
      <c r="B54" s="39"/>
      <c r="C54" s="32" t="s">
        <v>30</v>
      </c>
      <c r="D54" s="40"/>
      <c r="E54" s="40"/>
      <c r="F54" s="27" t="str">
        <f>E15</f>
        <v xml:space="preserve"> </v>
      </c>
      <c r="G54" s="40"/>
      <c r="H54" s="40"/>
      <c r="I54" s="137" t="s">
        <v>36</v>
      </c>
      <c r="J54" s="37" t="str">
        <f>E21</f>
        <v xml:space="preserve">Marek Seifert </v>
      </c>
      <c r="K54" s="40"/>
      <c r="L54" s="44"/>
    </row>
    <row r="55" s="1" customFormat="1" ht="15.15" customHeight="1">
      <c r="B55" s="39"/>
      <c r="C55" s="32" t="s">
        <v>34</v>
      </c>
      <c r="D55" s="40"/>
      <c r="E55" s="40"/>
      <c r="F55" s="27" t="str">
        <f>IF(E18="","",E18)</f>
        <v>Vyplň údaj</v>
      </c>
      <c r="G55" s="40"/>
      <c r="H55" s="40"/>
      <c r="I55" s="137" t="s">
        <v>40</v>
      </c>
      <c r="J55" s="37" t="str">
        <f>E24</f>
        <v xml:space="preserve">Marek Seifert </v>
      </c>
      <c r="K55" s="40"/>
      <c r="L55" s="44"/>
    </row>
    <row r="56" s="1" customFormat="1" ht="10.32" customHeight="1">
      <c r="B56" s="39"/>
      <c r="C56" s="40"/>
      <c r="D56" s="40"/>
      <c r="E56" s="40"/>
      <c r="F56" s="40"/>
      <c r="G56" s="40"/>
      <c r="H56" s="40"/>
      <c r="I56" s="134"/>
      <c r="J56" s="40"/>
      <c r="K56" s="40"/>
      <c r="L56" s="44"/>
    </row>
    <row r="57" s="1" customFormat="1" ht="29.28" customHeight="1">
      <c r="B57" s="39"/>
      <c r="C57" s="167" t="s">
        <v>98</v>
      </c>
      <c r="D57" s="168"/>
      <c r="E57" s="168"/>
      <c r="F57" s="168"/>
      <c r="G57" s="168"/>
      <c r="H57" s="168"/>
      <c r="I57" s="169"/>
      <c r="J57" s="170" t="s">
        <v>99</v>
      </c>
      <c r="K57" s="168"/>
      <c r="L57" s="44"/>
    </row>
    <row r="58" s="1" customFormat="1" ht="10.32" customHeight="1">
      <c r="B58" s="39"/>
      <c r="C58" s="40"/>
      <c r="D58" s="40"/>
      <c r="E58" s="40"/>
      <c r="F58" s="40"/>
      <c r="G58" s="40"/>
      <c r="H58" s="40"/>
      <c r="I58" s="134"/>
      <c r="J58" s="40"/>
      <c r="K58" s="40"/>
      <c r="L58" s="44"/>
    </row>
    <row r="59" s="1" customFormat="1" ht="22.8" customHeight="1">
      <c r="B59" s="39"/>
      <c r="C59" s="171" t="s">
        <v>78</v>
      </c>
      <c r="D59" s="40"/>
      <c r="E59" s="40"/>
      <c r="F59" s="40"/>
      <c r="G59" s="40"/>
      <c r="H59" s="40"/>
      <c r="I59" s="134"/>
      <c r="J59" s="102">
        <f>J81</f>
        <v>0</v>
      </c>
      <c r="K59" s="40"/>
      <c r="L59" s="44"/>
      <c r="AU59" s="17" t="s">
        <v>100</v>
      </c>
    </row>
    <row r="60" s="8" customFormat="1" ht="24.96" customHeight="1">
      <c r="B60" s="172"/>
      <c r="C60" s="173"/>
      <c r="D60" s="174" t="s">
        <v>159</v>
      </c>
      <c r="E60" s="175"/>
      <c r="F60" s="175"/>
      <c r="G60" s="175"/>
      <c r="H60" s="175"/>
      <c r="I60" s="176"/>
      <c r="J60" s="177">
        <f>J82</f>
        <v>0</v>
      </c>
      <c r="K60" s="173"/>
      <c r="L60" s="178"/>
    </row>
    <row r="61" s="9" customFormat="1" ht="19.92" customHeight="1">
      <c r="B61" s="179"/>
      <c r="C61" s="180"/>
      <c r="D61" s="181" t="s">
        <v>1054</v>
      </c>
      <c r="E61" s="182"/>
      <c r="F61" s="182"/>
      <c r="G61" s="182"/>
      <c r="H61" s="182"/>
      <c r="I61" s="183"/>
      <c r="J61" s="184">
        <f>J83</f>
        <v>0</v>
      </c>
      <c r="K61" s="180"/>
      <c r="L61" s="185"/>
    </row>
    <row r="62" s="1" customFormat="1" ht="21.84" customHeight="1">
      <c r="B62" s="39"/>
      <c r="C62" s="40"/>
      <c r="D62" s="40"/>
      <c r="E62" s="40"/>
      <c r="F62" s="40"/>
      <c r="G62" s="40"/>
      <c r="H62" s="40"/>
      <c r="I62" s="134"/>
      <c r="J62" s="40"/>
      <c r="K62" s="40"/>
      <c r="L62" s="44"/>
    </row>
    <row r="63" s="1" customFormat="1" ht="6.96" customHeight="1">
      <c r="B63" s="59"/>
      <c r="C63" s="60"/>
      <c r="D63" s="60"/>
      <c r="E63" s="60"/>
      <c r="F63" s="60"/>
      <c r="G63" s="60"/>
      <c r="H63" s="60"/>
      <c r="I63" s="163"/>
      <c r="J63" s="60"/>
      <c r="K63" s="60"/>
      <c r="L63" s="44"/>
    </row>
    <row r="67" s="1" customFormat="1" ht="6.96" customHeight="1">
      <c r="B67" s="61"/>
      <c r="C67" s="62"/>
      <c r="D67" s="62"/>
      <c r="E67" s="62"/>
      <c r="F67" s="62"/>
      <c r="G67" s="62"/>
      <c r="H67" s="62"/>
      <c r="I67" s="166"/>
      <c r="J67" s="62"/>
      <c r="K67" s="62"/>
      <c r="L67" s="44"/>
    </row>
    <row r="68" s="1" customFormat="1" ht="24.96" customHeight="1">
      <c r="B68" s="39"/>
      <c r="C68" s="23" t="s">
        <v>105</v>
      </c>
      <c r="D68" s="40"/>
      <c r="E68" s="40"/>
      <c r="F68" s="40"/>
      <c r="G68" s="40"/>
      <c r="H68" s="40"/>
      <c r="I68" s="134"/>
      <c r="J68" s="40"/>
      <c r="K68" s="40"/>
      <c r="L68" s="44"/>
    </row>
    <row r="69" s="1" customFormat="1" ht="6.96" customHeight="1">
      <c r="B69" s="39"/>
      <c r="C69" s="40"/>
      <c r="D69" s="40"/>
      <c r="E69" s="40"/>
      <c r="F69" s="40"/>
      <c r="G69" s="40"/>
      <c r="H69" s="40"/>
      <c r="I69" s="134"/>
      <c r="J69" s="40"/>
      <c r="K69" s="40"/>
      <c r="L69" s="44"/>
    </row>
    <row r="70" s="1" customFormat="1" ht="12" customHeight="1">
      <c r="B70" s="39"/>
      <c r="C70" s="32" t="s">
        <v>16</v>
      </c>
      <c r="D70" s="40"/>
      <c r="E70" s="40"/>
      <c r="F70" s="40"/>
      <c r="G70" s="40"/>
      <c r="H70" s="40"/>
      <c r="I70" s="134"/>
      <c r="J70" s="40"/>
      <c r="K70" s="40"/>
      <c r="L70" s="44"/>
    </row>
    <row r="71" s="1" customFormat="1" ht="16.5" customHeight="1">
      <c r="B71" s="39"/>
      <c r="C71" s="40"/>
      <c r="D71" s="40"/>
      <c r="E71" s="231" t="str">
        <f>E7</f>
        <v>Oprava sociálního zařízení v MŠ B.Dvorského 2</v>
      </c>
      <c r="F71" s="32"/>
      <c r="G71" s="32"/>
      <c r="H71" s="32"/>
      <c r="I71" s="134"/>
      <c r="J71" s="40"/>
      <c r="K71" s="40"/>
      <c r="L71" s="44"/>
    </row>
    <row r="72" s="1" customFormat="1" ht="12" customHeight="1">
      <c r="B72" s="39"/>
      <c r="C72" s="32" t="s">
        <v>151</v>
      </c>
      <c r="D72" s="40"/>
      <c r="E72" s="40"/>
      <c r="F72" s="40"/>
      <c r="G72" s="40"/>
      <c r="H72" s="40"/>
      <c r="I72" s="134"/>
      <c r="J72" s="40"/>
      <c r="K72" s="40"/>
      <c r="L72" s="44"/>
    </row>
    <row r="73" s="1" customFormat="1" ht="16.5" customHeight="1">
      <c r="B73" s="39"/>
      <c r="C73" s="40"/>
      <c r="D73" s="40"/>
      <c r="E73" s="69" t="str">
        <f>E9</f>
        <v xml:space="preserve">D.1.4.2 - Silnoproudá elektrotechnika </v>
      </c>
      <c r="F73" s="40"/>
      <c r="G73" s="40"/>
      <c r="H73" s="40"/>
      <c r="I73" s="134"/>
      <c r="J73" s="40"/>
      <c r="K73" s="40"/>
      <c r="L73" s="44"/>
    </row>
    <row r="74" s="1" customFormat="1" ht="6.96" customHeight="1">
      <c r="B74" s="39"/>
      <c r="C74" s="40"/>
      <c r="D74" s="40"/>
      <c r="E74" s="40"/>
      <c r="F74" s="40"/>
      <c r="G74" s="40"/>
      <c r="H74" s="40"/>
      <c r="I74" s="134"/>
      <c r="J74" s="40"/>
      <c r="K74" s="40"/>
      <c r="L74" s="44"/>
    </row>
    <row r="75" s="1" customFormat="1" ht="12" customHeight="1">
      <c r="B75" s="39"/>
      <c r="C75" s="32" t="s">
        <v>22</v>
      </c>
      <c r="D75" s="40"/>
      <c r="E75" s="40"/>
      <c r="F75" s="27" t="str">
        <f>F12</f>
        <v xml:space="preserve">Ostrava </v>
      </c>
      <c r="G75" s="40"/>
      <c r="H75" s="40"/>
      <c r="I75" s="137" t="s">
        <v>24</v>
      </c>
      <c r="J75" s="72" t="str">
        <f>IF(J12="","",J12)</f>
        <v>3. 4. 2019</v>
      </c>
      <c r="K75" s="40"/>
      <c r="L75" s="44"/>
    </row>
    <row r="76" s="1" customFormat="1" ht="6.96" customHeight="1">
      <c r="B76" s="39"/>
      <c r="C76" s="40"/>
      <c r="D76" s="40"/>
      <c r="E76" s="40"/>
      <c r="F76" s="40"/>
      <c r="G76" s="40"/>
      <c r="H76" s="40"/>
      <c r="I76" s="134"/>
      <c r="J76" s="40"/>
      <c r="K76" s="40"/>
      <c r="L76" s="44"/>
    </row>
    <row r="77" s="1" customFormat="1" ht="15.15" customHeight="1">
      <c r="B77" s="39"/>
      <c r="C77" s="32" t="s">
        <v>30</v>
      </c>
      <c r="D77" s="40"/>
      <c r="E77" s="40"/>
      <c r="F77" s="27" t="str">
        <f>E15</f>
        <v xml:space="preserve"> </v>
      </c>
      <c r="G77" s="40"/>
      <c r="H77" s="40"/>
      <c r="I77" s="137" t="s">
        <v>36</v>
      </c>
      <c r="J77" s="37" t="str">
        <f>E21</f>
        <v xml:space="preserve">Marek Seifert </v>
      </c>
      <c r="K77" s="40"/>
      <c r="L77" s="44"/>
    </row>
    <row r="78" s="1" customFormat="1" ht="15.15" customHeight="1">
      <c r="B78" s="39"/>
      <c r="C78" s="32" t="s">
        <v>34</v>
      </c>
      <c r="D78" s="40"/>
      <c r="E78" s="40"/>
      <c r="F78" s="27" t="str">
        <f>IF(E18="","",E18)</f>
        <v>Vyplň údaj</v>
      </c>
      <c r="G78" s="40"/>
      <c r="H78" s="40"/>
      <c r="I78" s="137" t="s">
        <v>40</v>
      </c>
      <c r="J78" s="37" t="str">
        <f>E24</f>
        <v xml:space="preserve">Marek Seifert </v>
      </c>
      <c r="K78" s="40"/>
      <c r="L78" s="44"/>
    </row>
    <row r="79" s="1" customFormat="1" ht="10.32" customHeight="1">
      <c r="B79" s="39"/>
      <c r="C79" s="40"/>
      <c r="D79" s="40"/>
      <c r="E79" s="40"/>
      <c r="F79" s="40"/>
      <c r="G79" s="40"/>
      <c r="H79" s="40"/>
      <c r="I79" s="134"/>
      <c r="J79" s="40"/>
      <c r="K79" s="40"/>
      <c r="L79" s="44"/>
    </row>
    <row r="80" s="10" customFormat="1" ht="29.28" customHeight="1">
      <c r="B80" s="186"/>
      <c r="C80" s="187" t="s">
        <v>106</v>
      </c>
      <c r="D80" s="188" t="s">
        <v>65</v>
      </c>
      <c r="E80" s="188" t="s">
        <v>61</v>
      </c>
      <c r="F80" s="188" t="s">
        <v>62</v>
      </c>
      <c r="G80" s="188" t="s">
        <v>107</v>
      </c>
      <c r="H80" s="188" t="s">
        <v>108</v>
      </c>
      <c r="I80" s="189" t="s">
        <v>109</v>
      </c>
      <c r="J80" s="188" t="s">
        <v>99</v>
      </c>
      <c r="K80" s="190" t="s">
        <v>110</v>
      </c>
      <c r="L80" s="191"/>
      <c r="M80" s="92" t="s">
        <v>32</v>
      </c>
      <c r="N80" s="93" t="s">
        <v>50</v>
      </c>
      <c r="O80" s="93" t="s">
        <v>111</v>
      </c>
      <c r="P80" s="93" t="s">
        <v>112</v>
      </c>
      <c r="Q80" s="93" t="s">
        <v>113</v>
      </c>
      <c r="R80" s="93" t="s">
        <v>114</v>
      </c>
      <c r="S80" s="93" t="s">
        <v>115</v>
      </c>
      <c r="T80" s="94" t="s">
        <v>116</v>
      </c>
    </row>
    <row r="81" s="1" customFormat="1" ht="22.8" customHeight="1">
      <c r="B81" s="39"/>
      <c r="C81" s="99" t="s">
        <v>117</v>
      </c>
      <c r="D81" s="40"/>
      <c r="E81" s="40"/>
      <c r="F81" s="40"/>
      <c r="G81" s="40"/>
      <c r="H81" s="40"/>
      <c r="I81" s="134"/>
      <c r="J81" s="192">
        <f>BK81</f>
        <v>0</v>
      </c>
      <c r="K81" s="40"/>
      <c r="L81" s="44"/>
      <c r="M81" s="95"/>
      <c r="N81" s="96"/>
      <c r="O81" s="96"/>
      <c r="P81" s="193">
        <f>P82</f>
        <v>0</v>
      </c>
      <c r="Q81" s="96"/>
      <c r="R81" s="193">
        <f>R82</f>
        <v>0.00054000000000000001</v>
      </c>
      <c r="S81" s="96"/>
      <c r="T81" s="194">
        <f>T82</f>
        <v>0</v>
      </c>
      <c r="AT81" s="17" t="s">
        <v>79</v>
      </c>
      <c r="AU81" s="17" t="s">
        <v>100</v>
      </c>
      <c r="BK81" s="195">
        <f>BK82</f>
        <v>0</v>
      </c>
    </row>
    <row r="82" s="11" customFormat="1" ht="25.92" customHeight="1">
      <c r="B82" s="196"/>
      <c r="C82" s="197"/>
      <c r="D82" s="198" t="s">
        <v>79</v>
      </c>
      <c r="E82" s="199" t="s">
        <v>310</v>
      </c>
      <c r="F82" s="199" t="s">
        <v>311</v>
      </c>
      <c r="G82" s="197"/>
      <c r="H82" s="197"/>
      <c r="I82" s="200"/>
      <c r="J82" s="201">
        <f>BK82</f>
        <v>0</v>
      </c>
      <c r="K82" s="197"/>
      <c r="L82" s="202"/>
      <c r="M82" s="203"/>
      <c r="N82" s="204"/>
      <c r="O82" s="204"/>
      <c r="P82" s="205">
        <f>P83</f>
        <v>0</v>
      </c>
      <c r="Q82" s="204"/>
      <c r="R82" s="205">
        <f>R83</f>
        <v>0.00054000000000000001</v>
      </c>
      <c r="S82" s="204"/>
      <c r="T82" s="206">
        <f>T83</f>
        <v>0</v>
      </c>
      <c r="AR82" s="207" t="s">
        <v>89</v>
      </c>
      <c r="AT82" s="208" t="s">
        <v>79</v>
      </c>
      <c r="AU82" s="208" t="s">
        <v>80</v>
      </c>
      <c r="AY82" s="207" t="s">
        <v>121</v>
      </c>
      <c r="BK82" s="209">
        <f>BK83</f>
        <v>0</v>
      </c>
    </row>
    <row r="83" s="11" customFormat="1" ht="22.8" customHeight="1">
      <c r="B83" s="196"/>
      <c r="C83" s="197"/>
      <c r="D83" s="198" t="s">
        <v>79</v>
      </c>
      <c r="E83" s="210" t="s">
        <v>1055</v>
      </c>
      <c r="F83" s="210" t="s">
        <v>1056</v>
      </c>
      <c r="G83" s="197"/>
      <c r="H83" s="197"/>
      <c r="I83" s="200"/>
      <c r="J83" s="211">
        <f>BK83</f>
        <v>0</v>
      </c>
      <c r="K83" s="197"/>
      <c r="L83" s="202"/>
      <c r="M83" s="203"/>
      <c r="N83" s="204"/>
      <c r="O83" s="204"/>
      <c r="P83" s="205">
        <f>SUM(P84:P89)</f>
        <v>0</v>
      </c>
      <c r="Q83" s="204"/>
      <c r="R83" s="205">
        <f>SUM(R84:R89)</f>
        <v>0.00054000000000000001</v>
      </c>
      <c r="S83" s="204"/>
      <c r="T83" s="206">
        <f>SUM(T84:T89)</f>
        <v>0</v>
      </c>
      <c r="AR83" s="207" t="s">
        <v>89</v>
      </c>
      <c r="AT83" s="208" t="s">
        <v>79</v>
      </c>
      <c r="AU83" s="208" t="s">
        <v>21</v>
      </c>
      <c r="AY83" s="207" t="s">
        <v>121</v>
      </c>
      <c r="BK83" s="209">
        <f>SUM(BK84:BK89)</f>
        <v>0</v>
      </c>
    </row>
    <row r="84" s="1" customFormat="1" ht="16.5" customHeight="1">
      <c r="B84" s="39"/>
      <c r="C84" s="212" t="s">
        <v>21</v>
      </c>
      <c r="D84" s="212" t="s">
        <v>125</v>
      </c>
      <c r="E84" s="213" t="s">
        <v>1057</v>
      </c>
      <c r="F84" s="214" t="s">
        <v>1058</v>
      </c>
      <c r="G84" s="215" t="s">
        <v>227</v>
      </c>
      <c r="H84" s="216">
        <v>1</v>
      </c>
      <c r="I84" s="217"/>
      <c r="J84" s="218">
        <f>ROUND(I84*H84,2)</f>
        <v>0</v>
      </c>
      <c r="K84" s="214" t="s">
        <v>129</v>
      </c>
      <c r="L84" s="44"/>
      <c r="M84" s="219" t="s">
        <v>32</v>
      </c>
      <c r="N84" s="220" t="s">
        <v>51</v>
      </c>
      <c r="O84" s="84"/>
      <c r="P84" s="221">
        <f>O84*H84</f>
        <v>0</v>
      </c>
      <c r="Q84" s="221">
        <v>0</v>
      </c>
      <c r="R84" s="221">
        <f>Q84*H84</f>
        <v>0</v>
      </c>
      <c r="S84" s="221">
        <v>0</v>
      </c>
      <c r="T84" s="222">
        <f>S84*H84</f>
        <v>0</v>
      </c>
      <c r="AR84" s="223" t="s">
        <v>259</v>
      </c>
      <c r="AT84" s="223" t="s">
        <v>125</v>
      </c>
      <c r="AU84" s="223" t="s">
        <v>89</v>
      </c>
      <c r="AY84" s="17" t="s">
        <v>121</v>
      </c>
      <c r="BE84" s="224">
        <f>IF(N84="základní",J84,0)</f>
        <v>0</v>
      </c>
      <c r="BF84" s="224">
        <f>IF(N84="snížená",J84,0)</f>
        <v>0</v>
      </c>
      <c r="BG84" s="224">
        <f>IF(N84="zákl. přenesená",J84,0)</f>
        <v>0</v>
      </c>
      <c r="BH84" s="224">
        <f>IF(N84="sníž. přenesená",J84,0)</f>
        <v>0</v>
      </c>
      <c r="BI84" s="224">
        <f>IF(N84="nulová",J84,0)</f>
        <v>0</v>
      </c>
      <c r="BJ84" s="17" t="s">
        <v>21</v>
      </c>
      <c r="BK84" s="224">
        <f>ROUND(I84*H84,2)</f>
        <v>0</v>
      </c>
      <c r="BL84" s="17" t="s">
        <v>259</v>
      </c>
      <c r="BM84" s="223" t="s">
        <v>1059</v>
      </c>
    </row>
    <row r="85" s="1" customFormat="1" ht="16.5" customHeight="1">
      <c r="B85" s="39"/>
      <c r="C85" s="267" t="s">
        <v>89</v>
      </c>
      <c r="D85" s="267" t="s">
        <v>231</v>
      </c>
      <c r="E85" s="268" t="s">
        <v>1060</v>
      </c>
      <c r="F85" s="269" t="s">
        <v>1061</v>
      </c>
      <c r="G85" s="270" t="s">
        <v>227</v>
      </c>
      <c r="H85" s="271">
        <v>1</v>
      </c>
      <c r="I85" s="272"/>
      <c r="J85" s="273">
        <f>ROUND(I85*H85,2)</f>
        <v>0</v>
      </c>
      <c r="K85" s="269" t="s">
        <v>129</v>
      </c>
      <c r="L85" s="274"/>
      <c r="M85" s="275" t="s">
        <v>32</v>
      </c>
      <c r="N85" s="276" t="s">
        <v>51</v>
      </c>
      <c r="O85" s="84"/>
      <c r="P85" s="221">
        <f>O85*H85</f>
        <v>0</v>
      </c>
      <c r="Q85" s="221">
        <v>0.00027</v>
      </c>
      <c r="R85" s="221">
        <f>Q85*H85</f>
        <v>0.00027</v>
      </c>
      <c r="S85" s="221">
        <v>0</v>
      </c>
      <c r="T85" s="222">
        <f>S85*H85</f>
        <v>0</v>
      </c>
      <c r="AR85" s="223" t="s">
        <v>355</v>
      </c>
      <c r="AT85" s="223" t="s">
        <v>231</v>
      </c>
      <c r="AU85" s="223" t="s">
        <v>89</v>
      </c>
      <c r="AY85" s="17" t="s">
        <v>121</v>
      </c>
      <c r="BE85" s="224">
        <f>IF(N85="základní",J85,0)</f>
        <v>0</v>
      </c>
      <c r="BF85" s="224">
        <f>IF(N85="snížená",J85,0)</f>
        <v>0</v>
      </c>
      <c r="BG85" s="224">
        <f>IF(N85="zákl. přenesená",J85,0)</f>
        <v>0</v>
      </c>
      <c r="BH85" s="224">
        <f>IF(N85="sníž. přenesená",J85,0)</f>
        <v>0</v>
      </c>
      <c r="BI85" s="224">
        <f>IF(N85="nulová",J85,0)</f>
        <v>0</v>
      </c>
      <c r="BJ85" s="17" t="s">
        <v>21</v>
      </c>
      <c r="BK85" s="224">
        <f>ROUND(I85*H85,2)</f>
        <v>0</v>
      </c>
      <c r="BL85" s="17" t="s">
        <v>259</v>
      </c>
      <c r="BM85" s="223" t="s">
        <v>1062</v>
      </c>
    </row>
    <row r="86" s="1" customFormat="1" ht="16.5" customHeight="1">
      <c r="B86" s="39"/>
      <c r="C86" s="212" t="s">
        <v>147</v>
      </c>
      <c r="D86" s="212" t="s">
        <v>125</v>
      </c>
      <c r="E86" s="213" t="s">
        <v>1063</v>
      </c>
      <c r="F86" s="214" t="s">
        <v>1064</v>
      </c>
      <c r="G86" s="215" t="s">
        <v>227</v>
      </c>
      <c r="H86" s="216">
        <v>1</v>
      </c>
      <c r="I86" s="217"/>
      <c r="J86" s="218">
        <f>ROUND(I86*H86,2)</f>
        <v>0</v>
      </c>
      <c r="K86" s="214" t="s">
        <v>129</v>
      </c>
      <c r="L86" s="44"/>
      <c r="M86" s="219" t="s">
        <v>32</v>
      </c>
      <c r="N86" s="220" t="s">
        <v>51</v>
      </c>
      <c r="O86" s="84"/>
      <c r="P86" s="221">
        <f>O86*H86</f>
        <v>0</v>
      </c>
      <c r="Q86" s="221">
        <v>0</v>
      </c>
      <c r="R86" s="221">
        <f>Q86*H86</f>
        <v>0</v>
      </c>
      <c r="S86" s="221">
        <v>0</v>
      </c>
      <c r="T86" s="222">
        <f>S86*H86</f>
        <v>0</v>
      </c>
      <c r="AR86" s="223" t="s">
        <v>259</v>
      </c>
      <c r="AT86" s="223" t="s">
        <v>125</v>
      </c>
      <c r="AU86" s="223" t="s">
        <v>89</v>
      </c>
      <c r="AY86" s="17" t="s">
        <v>121</v>
      </c>
      <c r="BE86" s="224">
        <f>IF(N86="základní",J86,0)</f>
        <v>0</v>
      </c>
      <c r="BF86" s="224">
        <f>IF(N86="snížená",J86,0)</f>
        <v>0</v>
      </c>
      <c r="BG86" s="224">
        <f>IF(N86="zákl. přenesená",J86,0)</f>
        <v>0</v>
      </c>
      <c r="BH86" s="224">
        <f>IF(N86="sníž. přenesená",J86,0)</f>
        <v>0</v>
      </c>
      <c r="BI86" s="224">
        <f>IF(N86="nulová",J86,0)</f>
        <v>0</v>
      </c>
      <c r="BJ86" s="17" t="s">
        <v>21</v>
      </c>
      <c r="BK86" s="224">
        <f>ROUND(I86*H86,2)</f>
        <v>0</v>
      </c>
      <c r="BL86" s="17" t="s">
        <v>259</v>
      </c>
      <c r="BM86" s="223" t="s">
        <v>1065</v>
      </c>
    </row>
    <row r="87" s="1" customFormat="1" ht="16.5" customHeight="1">
      <c r="B87" s="39"/>
      <c r="C87" s="267" t="s">
        <v>124</v>
      </c>
      <c r="D87" s="267" t="s">
        <v>231</v>
      </c>
      <c r="E87" s="268" t="s">
        <v>1066</v>
      </c>
      <c r="F87" s="269" t="s">
        <v>1067</v>
      </c>
      <c r="G87" s="270" t="s">
        <v>227</v>
      </c>
      <c r="H87" s="271">
        <v>1</v>
      </c>
      <c r="I87" s="272"/>
      <c r="J87" s="273">
        <f>ROUND(I87*H87,2)</f>
        <v>0</v>
      </c>
      <c r="K87" s="269" t="s">
        <v>129</v>
      </c>
      <c r="L87" s="274"/>
      <c r="M87" s="275" t="s">
        <v>32</v>
      </c>
      <c r="N87" s="276" t="s">
        <v>51</v>
      </c>
      <c r="O87" s="84"/>
      <c r="P87" s="221">
        <f>O87*H87</f>
        <v>0</v>
      </c>
      <c r="Q87" s="221">
        <v>0.00027</v>
      </c>
      <c r="R87" s="221">
        <f>Q87*H87</f>
        <v>0.00027</v>
      </c>
      <c r="S87" s="221">
        <v>0</v>
      </c>
      <c r="T87" s="222">
        <f>S87*H87</f>
        <v>0</v>
      </c>
      <c r="AR87" s="223" t="s">
        <v>355</v>
      </c>
      <c r="AT87" s="223" t="s">
        <v>231</v>
      </c>
      <c r="AU87" s="223" t="s">
        <v>89</v>
      </c>
      <c r="AY87" s="17" t="s">
        <v>121</v>
      </c>
      <c r="BE87" s="224">
        <f>IF(N87="základní",J87,0)</f>
        <v>0</v>
      </c>
      <c r="BF87" s="224">
        <f>IF(N87="snížená",J87,0)</f>
        <v>0</v>
      </c>
      <c r="BG87" s="224">
        <f>IF(N87="zákl. přenesená",J87,0)</f>
        <v>0</v>
      </c>
      <c r="BH87" s="224">
        <f>IF(N87="sníž. přenesená",J87,0)</f>
        <v>0</v>
      </c>
      <c r="BI87" s="224">
        <f>IF(N87="nulová",J87,0)</f>
        <v>0</v>
      </c>
      <c r="BJ87" s="17" t="s">
        <v>21</v>
      </c>
      <c r="BK87" s="224">
        <f>ROUND(I87*H87,2)</f>
        <v>0</v>
      </c>
      <c r="BL87" s="17" t="s">
        <v>259</v>
      </c>
      <c r="BM87" s="223" t="s">
        <v>1068</v>
      </c>
    </row>
    <row r="88" s="1" customFormat="1" ht="24" customHeight="1">
      <c r="B88" s="39"/>
      <c r="C88" s="212" t="s">
        <v>120</v>
      </c>
      <c r="D88" s="212" t="s">
        <v>125</v>
      </c>
      <c r="E88" s="213" t="s">
        <v>1069</v>
      </c>
      <c r="F88" s="214" t="s">
        <v>1070</v>
      </c>
      <c r="G88" s="215" t="s">
        <v>227</v>
      </c>
      <c r="H88" s="216">
        <v>1</v>
      </c>
      <c r="I88" s="217"/>
      <c r="J88" s="218">
        <f>ROUND(I88*H88,2)</f>
        <v>0</v>
      </c>
      <c r="K88" s="214" t="s">
        <v>129</v>
      </c>
      <c r="L88" s="44"/>
      <c r="M88" s="219" t="s">
        <v>32</v>
      </c>
      <c r="N88" s="220" t="s">
        <v>51</v>
      </c>
      <c r="O88" s="84"/>
      <c r="P88" s="221">
        <f>O88*H88</f>
        <v>0</v>
      </c>
      <c r="Q88" s="221">
        <v>0</v>
      </c>
      <c r="R88" s="221">
        <f>Q88*H88</f>
        <v>0</v>
      </c>
      <c r="S88" s="221">
        <v>0</v>
      </c>
      <c r="T88" s="222">
        <f>S88*H88</f>
        <v>0</v>
      </c>
      <c r="AR88" s="223" t="s">
        <v>259</v>
      </c>
      <c r="AT88" s="223" t="s">
        <v>125</v>
      </c>
      <c r="AU88" s="223" t="s">
        <v>89</v>
      </c>
      <c r="AY88" s="17" t="s">
        <v>121</v>
      </c>
      <c r="BE88" s="224">
        <f>IF(N88="základní",J88,0)</f>
        <v>0</v>
      </c>
      <c r="BF88" s="224">
        <f>IF(N88="snížená",J88,0)</f>
        <v>0</v>
      </c>
      <c r="BG88" s="224">
        <f>IF(N88="zákl. přenesená",J88,0)</f>
        <v>0</v>
      </c>
      <c r="BH88" s="224">
        <f>IF(N88="sníž. přenesená",J88,0)</f>
        <v>0</v>
      </c>
      <c r="BI88" s="224">
        <f>IF(N88="nulová",J88,0)</f>
        <v>0</v>
      </c>
      <c r="BJ88" s="17" t="s">
        <v>21</v>
      </c>
      <c r="BK88" s="224">
        <f>ROUND(I88*H88,2)</f>
        <v>0</v>
      </c>
      <c r="BL88" s="17" t="s">
        <v>259</v>
      </c>
      <c r="BM88" s="223" t="s">
        <v>1071</v>
      </c>
    </row>
    <row r="89" s="1" customFormat="1">
      <c r="B89" s="39"/>
      <c r="C89" s="40"/>
      <c r="D89" s="234" t="s">
        <v>192</v>
      </c>
      <c r="E89" s="40"/>
      <c r="F89" s="265" t="s">
        <v>1072</v>
      </c>
      <c r="G89" s="40"/>
      <c r="H89" s="40"/>
      <c r="I89" s="134"/>
      <c r="J89" s="40"/>
      <c r="K89" s="40"/>
      <c r="L89" s="44"/>
      <c r="M89" s="278"/>
      <c r="N89" s="227"/>
      <c r="O89" s="227"/>
      <c r="P89" s="227"/>
      <c r="Q89" s="227"/>
      <c r="R89" s="227"/>
      <c r="S89" s="227"/>
      <c r="T89" s="279"/>
      <c r="AT89" s="17" t="s">
        <v>192</v>
      </c>
      <c r="AU89" s="17" t="s">
        <v>89</v>
      </c>
    </row>
    <row r="90" s="1" customFormat="1" ht="6.96" customHeight="1">
      <c r="B90" s="59"/>
      <c r="C90" s="60"/>
      <c r="D90" s="60"/>
      <c r="E90" s="60"/>
      <c r="F90" s="60"/>
      <c r="G90" s="60"/>
      <c r="H90" s="60"/>
      <c r="I90" s="163"/>
      <c r="J90" s="60"/>
      <c r="K90" s="60"/>
      <c r="L90" s="44"/>
    </row>
  </sheetData>
  <sheetProtection sheet="1" autoFilter="0" formatColumns="0" formatRows="0" objects="1" scenarios="1" spinCount="100000" saltValue="xmGXtRI/6IusP90O/4EsUw3hfZ1ulofdKBHLLUhOXVm/DBFmXvsmoYqcvNESVbIoK+3Pat5N0SBe0C92UFhKBg==" hashValue="fwqCN3Tm8nRZwckLRYBal4zkOBPRVIuScNtYM17fSh7LhNAxQYagdxK5YLGSNWWFnXxOcgYP30OCR3C5VpttyQ==" algorithmName="SHA-512" password="CC35"/>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0" customWidth="1"/>
    <col min="2" max="2" width="1.664063" style="280" customWidth="1"/>
    <col min="3" max="4" width="5" style="280" customWidth="1"/>
    <col min="5" max="5" width="11.67" style="280" customWidth="1"/>
    <col min="6" max="6" width="9.17" style="280" customWidth="1"/>
    <col min="7" max="7" width="5" style="280" customWidth="1"/>
    <col min="8" max="8" width="77.83" style="280" customWidth="1"/>
    <col min="9" max="10" width="20" style="280" customWidth="1"/>
    <col min="11" max="11" width="1.664063" style="280" customWidth="1"/>
  </cols>
  <sheetData>
    <row r="1" ht="37.5" customHeight="1"/>
    <row r="2" ht="7.5" customHeight="1">
      <c r="B2" s="281"/>
      <c r="C2" s="282"/>
      <c r="D2" s="282"/>
      <c r="E2" s="282"/>
      <c r="F2" s="282"/>
      <c r="G2" s="282"/>
      <c r="H2" s="282"/>
      <c r="I2" s="282"/>
      <c r="J2" s="282"/>
      <c r="K2" s="283"/>
    </row>
    <row r="3" s="15" customFormat="1" ht="45" customHeight="1">
      <c r="B3" s="284"/>
      <c r="C3" s="285" t="s">
        <v>1073</v>
      </c>
      <c r="D3" s="285"/>
      <c r="E3" s="285"/>
      <c r="F3" s="285"/>
      <c r="G3" s="285"/>
      <c r="H3" s="285"/>
      <c r="I3" s="285"/>
      <c r="J3" s="285"/>
      <c r="K3" s="286"/>
    </row>
    <row r="4" ht="25.5" customHeight="1">
      <c r="B4" s="287"/>
      <c r="C4" s="288" t="s">
        <v>1074</v>
      </c>
      <c r="D4" s="288"/>
      <c r="E4" s="288"/>
      <c r="F4" s="288"/>
      <c r="G4" s="288"/>
      <c r="H4" s="288"/>
      <c r="I4" s="288"/>
      <c r="J4" s="288"/>
      <c r="K4" s="289"/>
    </row>
    <row r="5" ht="5.25" customHeight="1">
      <c r="B5" s="287"/>
      <c r="C5" s="290"/>
      <c r="D5" s="290"/>
      <c r="E5" s="290"/>
      <c r="F5" s="290"/>
      <c r="G5" s="290"/>
      <c r="H5" s="290"/>
      <c r="I5" s="290"/>
      <c r="J5" s="290"/>
      <c r="K5" s="289"/>
    </row>
    <row r="6" ht="15" customHeight="1">
      <c r="B6" s="287"/>
      <c r="C6" s="291" t="s">
        <v>1075</v>
      </c>
      <c r="D6" s="291"/>
      <c r="E6" s="291"/>
      <c r="F6" s="291"/>
      <c r="G6" s="291"/>
      <c r="H6" s="291"/>
      <c r="I6" s="291"/>
      <c r="J6" s="291"/>
      <c r="K6" s="289"/>
    </row>
    <row r="7" ht="15" customHeight="1">
      <c r="B7" s="292"/>
      <c r="C7" s="291" t="s">
        <v>1076</v>
      </c>
      <c r="D7" s="291"/>
      <c r="E7" s="291"/>
      <c r="F7" s="291"/>
      <c r="G7" s="291"/>
      <c r="H7" s="291"/>
      <c r="I7" s="291"/>
      <c r="J7" s="291"/>
      <c r="K7" s="289"/>
    </row>
    <row r="8" ht="12.75" customHeight="1">
      <c r="B8" s="292"/>
      <c r="C8" s="291"/>
      <c r="D8" s="291"/>
      <c r="E8" s="291"/>
      <c r="F8" s="291"/>
      <c r="G8" s="291"/>
      <c r="H8" s="291"/>
      <c r="I8" s="291"/>
      <c r="J8" s="291"/>
      <c r="K8" s="289"/>
    </row>
    <row r="9" ht="15" customHeight="1">
      <c r="B9" s="292"/>
      <c r="C9" s="291" t="s">
        <v>1077</v>
      </c>
      <c r="D9" s="291"/>
      <c r="E9" s="291"/>
      <c r="F9" s="291"/>
      <c r="G9" s="291"/>
      <c r="H9" s="291"/>
      <c r="I9" s="291"/>
      <c r="J9" s="291"/>
      <c r="K9" s="289"/>
    </row>
    <row r="10" ht="15" customHeight="1">
      <c r="B10" s="292"/>
      <c r="C10" s="291"/>
      <c r="D10" s="291" t="s">
        <v>1078</v>
      </c>
      <c r="E10" s="291"/>
      <c r="F10" s="291"/>
      <c r="G10" s="291"/>
      <c r="H10" s="291"/>
      <c r="I10" s="291"/>
      <c r="J10" s="291"/>
      <c r="K10" s="289"/>
    </row>
    <row r="11" ht="15" customHeight="1">
      <c r="B11" s="292"/>
      <c r="C11" s="293"/>
      <c r="D11" s="291" t="s">
        <v>1079</v>
      </c>
      <c r="E11" s="291"/>
      <c r="F11" s="291"/>
      <c r="G11" s="291"/>
      <c r="H11" s="291"/>
      <c r="I11" s="291"/>
      <c r="J11" s="291"/>
      <c r="K11" s="289"/>
    </row>
    <row r="12" ht="15" customHeight="1">
      <c r="B12" s="292"/>
      <c r="C12" s="293"/>
      <c r="D12" s="291"/>
      <c r="E12" s="291"/>
      <c r="F12" s="291"/>
      <c r="G12" s="291"/>
      <c r="H12" s="291"/>
      <c r="I12" s="291"/>
      <c r="J12" s="291"/>
      <c r="K12" s="289"/>
    </row>
    <row r="13" ht="15" customHeight="1">
      <c r="B13" s="292"/>
      <c r="C13" s="293"/>
      <c r="D13" s="294" t="s">
        <v>1080</v>
      </c>
      <c r="E13" s="291"/>
      <c r="F13" s="291"/>
      <c r="G13" s="291"/>
      <c r="H13" s="291"/>
      <c r="I13" s="291"/>
      <c r="J13" s="291"/>
      <c r="K13" s="289"/>
    </row>
    <row r="14" ht="12.75" customHeight="1">
      <c r="B14" s="292"/>
      <c r="C14" s="293"/>
      <c r="D14" s="293"/>
      <c r="E14" s="293"/>
      <c r="F14" s="293"/>
      <c r="G14" s="293"/>
      <c r="H14" s="293"/>
      <c r="I14" s="293"/>
      <c r="J14" s="293"/>
      <c r="K14" s="289"/>
    </row>
    <row r="15" ht="15" customHeight="1">
      <c r="B15" s="292"/>
      <c r="C15" s="293"/>
      <c r="D15" s="291" t="s">
        <v>1081</v>
      </c>
      <c r="E15" s="291"/>
      <c r="F15" s="291"/>
      <c r="G15" s="291"/>
      <c r="H15" s="291"/>
      <c r="I15" s="291"/>
      <c r="J15" s="291"/>
      <c r="K15" s="289"/>
    </row>
    <row r="16" ht="15" customHeight="1">
      <c r="B16" s="292"/>
      <c r="C16" s="293"/>
      <c r="D16" s="291" t="s">
        <v>1082</v>
      </c>
      <c r="E16" s="291"/>
      <c r="F16" s="291"/>
      <c r="G16" s="291"/>
      <c r="H16" s="291"/>
      <c r="I16" s="291"/>
      <c r="J16" s="291"/>
      <c r="K16" s="289"/>
    </row>
    <row r="17" ht="15" customHeight="1">
      <c r="B17" s="292"/>
      <c r="C17" s="293"/>
      <c r="D17" s="291" t="s">
        <v>1083</v>
      </c>
      <c r="E17" s="291"/>
      <c r="F17" s="291"/>
      <c r="G17" s="291"/>
      <c r="H17" s="291"/>
      <c r="I17" s="291"/>
      <c r="J17" s="291"/>
      <c r="K17" s="289"/>
    </row>
    <row r="18" ht="15" customHeight="1">
      <c r="B18" s="292"/>
      <c r="C18" s="293"/>
      <c r="D18" s="293"/>
      <c r="E18" s="295" t="s">
        <v>84</v>
      </c>
      <c r="F18" s="291" t="s">
        <v>1084</v>
      </c>
      <c r="G18" s="291"/>
      <c r="H18" s="291"/>
      <c r="I18" s="291"/>
      <c r="J18" s="291"/>
      <c r="K18" s="289"/>
    </row>
    <row r="19" ht="15" customHeight="1">
      <c r="B19" s="292"/>
      <c r="C19" s="293"/>
      <c r="D19" s="293"/>
      <c r="E19" s="295" t="s">
        <v>1085</v>
      </c>
      <c r="F19" s="291" t="s">
        <v>1086</v>
      </c>
      <c r="G19" s="291"/>
      <c r="H19" s="291"/>
      <c r="I19" s="291"/>
      <c r="J19" s="291"/>
      <c r="K19" s="289"/>
    </row>
    <row r="20" ht="15" customHeight="1">
      <c r="B20" s="292"/>
      <c r="C20" s="293"/>
      <c r="D20" s="293"/>
      <c r="E20" s="295" t="s">
        <v>1087</v>
      </c>
      <c r="F20" s="291" t="s">
        <v>1088</v>
      </c>
      <c r="G20" s="291"/>
      <c r="H20" s="291"/>
      <c r="I20" s="291"/>
      <c r="J20" s="291"/>
      <c r="K20" s="289"/>
    </row>
    <row r="21" ht="15" customHeight="1">
      <c r="B21" s="292"/>
      <c r="C21" s="293"/>
      <c r="D21" s="293"/>
      <c r="E21" s="295" t="s">
        <v>1089</v>
      </c>
      <c r="F21" s="291" t="s">
        <v>1090</v>
      </c>
      <c r="G21" s="291"/>
      <c r="H21" s="291"/>
      <c r="I21" s="291"/>
      <c r="J21" s="291"/>
      <c r="K21" s="289"/>
    </row>
    <row r="22" ht="15" customHeight="1">
      <c r="B22" s="292"/>
      <c r="C22" s="293"/>
      <c r="D22" s="293"/>
      <c r="E22" s="295" t="s">
        <v>1091</v>
      </c>
      <c r="F22" s="291" t="s">
        <v>1092</v>
      </c>
      <c r="G22" s="291"/>
      <c r="H22" s="291"/>
      <c r="I22" s="291"/>
      <c r="J22" s="291"/>
      <c r="K22" s="289"/>
    </row>
    <row r="23" ht="15" customHeight="1">
      <c r="B23" s="292"/>
      <c r="C23" s="293"/>
      <c r="D23" s="293"/>
      <c r="E23" s="295" t="s">
        <v>1093</v>
      </c>
      <c r="F23" s="291" t="s">
        <v>1094</v>
      </c>
      <c r="G23" s="291"/>
      <c r="H23" s="291"/>
      <c r="I23" s="291"/>
      <c r="J23" s="291"/>
      <c r="K23" s="289"/>
    </row>
    <row r="24" ht="12.75" customHeight="1">
      <c r="B24" s="292"/>
      <c r="C24" s="293"/>
      <c r="D24" s="293"/>
      <c r="E24" s="293"/>
      <c r="F24" s="293"/>
      <c r="G24" s="293"/>
      <c r="H24" s="293"/>
      <c r="I24" s="293"/>
      <c r="J24" s="293"/>
      <c r="K24" s="289"/>
    </row>
    <row r="25" ht="15" customHeight="1">
      <c r="B25" s="292"/>
      <c r="C25" s="291" t="s">
        <v>1095</v>
      </c>
      <c r="D25" s="291"/>
      <c r="E25" s="291"/>
      <c r="F25" s="291"/>
      <c r="G25" s="291"/>
      <c r="H25" s="291"/>
      <c r="I25" s="291"/>
      <c r="J25" s="291"/>
      <c r="K25" s="289"/>
    </row>
    <row r="26" ht="15" customHeight="1">
      <c r="B26" s="292"/>
      <c r="C26" s="291" t="s">
        <v>1096</v>
      </c>
      <c r="D26" s="291"/>
      <c r="E26" s="291"/>
      <c r="F26" s="291"/>
      <c r="G26" s="291"/>
      <c r="H26" s="291"/>
      <c r="I26" s="291"/>
      <c r="J26" s="291"/>
      <c r="K26" s="289"/>
    </row>
    <row r="27" ht="15" customHeight="1">
      <c r="B27" s="292"/>
      <c r="C27" s="291"/>
      <c r="D27" s="291" t="s">
        <v>1097</v>
      </c>
      <c r="E27" s="291"/>
      <c r="F27" s="291"/>
      <c r="G27" s="291"/>
      <c r="H27" s="291"/>
      <c r="I27" s="291"/>
      <c r="J27" s="291"/>
      <c r="K27" s="289"/>
    </row>
    <row r="28" ht="15" customHeight="1">
      <c r="B28" s="292"/>
      <c r="C28" s="293"/>
      <c r="D28" s="291" t="s">
        <v>1098</v>
      </c>
      <c r="E28" s="291"/>
      <c r="F28" s="291"/>
      <c r="G28" s="291"/>
      <c r="H28" s="291"/>
      <c r="I28" s="291"/>
      <c r="J28" s="291"/>
      <c r="K28" s="289"/>
    </row>
    <row r="29" ht="12.75" customHeight="1">
      <c r="B29" s="292"/>
      <c r="C29" s="293"/>
      <c r="D29" s="293"/>
      <c r="E29" s="293"/>
      <c r="F29" s="293"/>
      <c r="G29" s="293"/>
      <c r="H29" s="293"/>
      <c r="I29" s="293"/>
      <c r="J29" s="293"/>
      <c r="K29" s="289"/>
    </row>
    <row r="30" ht="15" customHeight="1">
      <c r="B30" s="292"/>
      <c r="C30" s="293"/>
      <c r="D30" s="291" t="s">
        <v>1099</v>
      </c>
      <c r="E30" s="291"/>
      <c r="F30" s="291"/>
      <c r="G30" s="291"/>
      <c r="H30" s="291"/>
      <c r="I30" s="291"/>
      <c r="J30" s="291"/>
      <c r="K30" s="289"/>
    </row>
    <row r="31" ht="15" customHeight="1">
      <c r="B31" s="292"/>
      <c r="C31" s="293"/>
      <c r="D31" s="291" t="s">
        <v>1100</v>
      </c>
      <c r="E31" s="291"/>
      <c r="F31" s="291"/>
      <c r="G31" s="291"/>
      <c r="H31" s="291"/>
      <c r="I31" s="291"/>
      <c r="J31" s="291"/>
      <c r="K31" s="289"/>
    </row>
    <row r="32" ht="12.75" customHeight="1">
      <c r="B32" s="292"/>
      <c r="C32" s="293"/>
      <c r="D32" s="293"/>
      <c r="E32" s="293"/>
      <c r="F32" s="293"/>
      <c r="G32" s="293"/>
      <c r="H32" s="293"/>
      <c r="I32" s="293"/>
      <c r="J32" s="293"/>
      <c r="K32" s="289"/>
    </row>
    <row r="33" ht="15" customHeight="1">
      <c r="B33" s="292"/>
      <c r="C33" s="293"/>
      <c r="D33" s="291" t="s">
        <v>1101</v>
      </c>
      <c r="E33" s="291"/>
      <c r="F33" s="291"/>
      <c r="G33" s="291"/>
      <c r="H33" s="291"/>
      <c r="I33" s="291"/>
      <c r="J33" s="291"/>
      <c r="K33" s="289"/>
    </row>
    <row r="34" ht="15" customHeight="1">
      <c r="B34" s="292"/>
      <c r="C34" s="293"/>
      <c r="D34" s="291" t="s">
        <v>1102</v>
      </c>
      <c r="E34" s="291"/>
      <c r="F34" s="291"/>
      <c r="G34" s="291"/>
      <c r="H34" s="291"/>
      <c r="I34" s="291"/>
      <c r="J34" s="291"/>
      <c r="K34" s="289"/>
    </row>
    <row r="35" ht="15" customHeight="1">
      <c r="B35" s="292"/>
      <c r="C35" s="293"/>
      <c r="D35" s="291" t="s">
        <v>1103</v>
      </c>
      <c r="E35" s="291"/>
      <c r="F35" s="291"/>
      <c r="G35" s="291"/>
      <c r="H35" s="291"/>
      <c r="I35" s="291"/>
      <c r="J35" s="291"/>
      <c r="K35" s="289"/>
    </row>
    <row r="36" ht="15" customHeight="1">
      <c r="B36" s="292"/>
      <c r="C36" s="293"/>
      <c r="D36" s="291"/>
      <c r="E36" s="294" t="s">
        <v>106</v>
      </c>
      <c r="F36" s="291"/>
      <c r="G36" s="291" t="s">
        <v>1104</v>
      </c>
      <c r="H36" s="291"/>
      <c r="I36" s="291"/>
      <c r="J36" s="291"/>
      <c r="K36" s="289"/>
    </row>
    <row r="37" ht="30.75" customHeight="1">
      <c r="B37" s="292"/>
      <c r="C37" s="293"/>
      <c r="D37" s="291"/>
      <c r="E37" s="294" t="s">
        <v>1105</v>
      </c>
      <c r="F37" s="291"/>
      <c r="G37" s="291" t="s">
        <v>1106</v>
      </c>
      <c r="H37" s="291"/>
      <c r="I37" s="291"/>
      <c r="J37" s="291"/>
      <c r="K37" s="289"/>
    </row>
    <row r="38" ht="15" customHeight="1">
      <c r="B38" s="292"/>
      <c r="C38" s="293"/>
      <c r="D38" s="291"/>
      <c r="E38" s="294" t="s">
        <v>61</v>
      </c>
      <c r="F38" s="291"/>
      <c r="G38" s="291" t="s">
        <v>1107</v>
      </c>
      <c r="H38" s="291"/>
      <c r="I38" s="291"/>
      <c r="J38" s="291"/>
      <c r="K38" s="289"/>
    </row>
    <row r="39" ht="15" customHeight="1">
      <c r="B39" s="292"/>
      <c r="C39" s="293"/>
      <c r="D39" s="291"/>
      <c r="E39" s="294" t="s">
        <v>62</v>
      </c>
      <c r="F39" s="291"/>
      <c r="G39" s="291" t="s">
        <v>1108</v>
      </c>
      <c r="H39" s="291"/>
      <c r="I39" s="291"/>
      <c r="J39" s="291"/>
      <c r="K39" s="289"/>
    </row>
    <row r="40" ht="15" customHeight="1">
      <c r="B40" s="292"/>
      <c r="C40" s="293"/>
      <c r="D40" s="291"/>
      <c r="E40" s="294" t="s">
        <v>107</v>
      </c>
      <c r="F40" s="291"/>
      <c r="G40" s="291" t="s">
        <v>1109</v>
      </c>
      <c r="H40" s="291"/>
      <c r="I40" s="291"/>
      <c r="J40" s="291"/>
      <c r="K40" s="289"/>
    </row>
    <row r="41" ht="15" customHeight="1">
      <c r="B41" s="292"/>
      <c r="C41" s="293"/>
      <c r="D41" s="291"/>
      <c r="E41" s="294" t="s">
        <v>108</v>
      </c>
      <c r="F41" s="291"/>
      <c r="G41" s="291" t="s">
        <v>1110</v>
      </c>
      <c r="H41" s="291"/>
      <c r="I41" s="291"/>
      <c r="J41" s="291"/>
      <c r="K41" s="289"/>
    </row>
    <row r="42" ht="15" customHeight="1">
      <c r="B42" s="292"/>
      <c r="C42" s="293"/>
      <c r="D42" s="291"/>
      <c r="E42" s="294" t="s">
        <v>1111</v>
      </c>
      <c r="F42" s="291"/>
      <c r="G42" s="291" t="s">
        <v>1112</v>
      </c>
      <c r="H42" s="291"/>
      <c r="I42" s="291"/>
      <c r="J42" s="291"/>
      <c r="K42" s="289"/>
    </row>
    <row r="43" ht="15" customHeight="1">
      <c r="B43" s="292"/>
      <c r="C43" s="293"/>
      <c r="D43" s="291"/>
      <c r="E43" s="294"/>
      <c r="F43" s="291"/>
      <c r="G43" s="291" t="s">
        <v>1113</v>
      </c>
      <c r="H43" s="291"/>
      <c r="I43" s="291"/>
      <c r="J43" s="291"/>
      <c r="K43" s="289"/>
    </row>
    <row r="44" ht="15" customHeight="1">
      <c r="B44" s="292"/>
      <c r="C44" s="293"/>
      <c r="D44" s="291"/>
      <c r="E44" s="294" t="s">
        <v>1114</v>
      </c>
      <c r="F44" s="291"/>
      <c r="G44" s="291" t="s">
        <v>1115</v>
      </c>
      <c r="H44" s="291"/>
      <c r="I44" s="291"/>
      <c r="J44" s="291"/>
      <c r="K44" s="289"/>
    </row>
    <row r="45" ht="15" customHeight="1">
      <c r="B45" s="292"/>
      <c r="C45" s="293"/>
      <c r="D45" s="291"/>
      <c r="E45" s="294" t="s">
        <v>110</v>
      </c>
      <c r="F45" s="291"/>
      <c r="G45" s="291" t="s">
        <v>1116</v>
      </c>
      <c r="H45" s="291"/>
      <c r="I45" s="291"/>
      <c r="J45" s="291"/>
      <c r="K45" s="289"/>
    </row>
    <row r="46" ht="12.75" customHeight="1">
      <c r="B46" s="292"/>
      <c r="C46" s="293"/>
      <c r="D46" s="291"/>
      <c r="E46" s="291"/>
      <c r="F46" s="291"/>
      <c r="G46" s="291"/>
      <c r="H46" s="291"/>
      <c r="I46" s="291"/>
      <c r="J46" s="291"/>
      <c r="K46" s="289"/>
    </row>
    <row r="47" ht="15" customHeight="1">
      <c r="B47" s="292"/>
      <c r="C47" s="293"/>
      <c r="D47" s="291" t="s">
        <v>1117</v>
      </c>
      <c r="E47" s="291"/>
      <c r="F47" s="291"/>
      <c r="G47" s="291"/>
      <c r="H47" s="291"/>
      <c r="I47" s="291"/>
      <c r="J47" s="291"/>
      <c r="K47" s="289"/>
    </row>
    <row r="48" ht="15" customHeight="1">
      <c r="B48" s="292"/>
      <c r="C48" s="293"/>
      <c r="D48" s="293"/>
      <c r="E48" s="291" t="s">
        <v>1118</v>
      </c>
      <c r="F48" s="291"/>
      <c r="G48" s="291"/>
      <c r="H48" s="291"/>
      <c r="I48" s="291"/>
      <c r="J48" s="291"/>
      <c r="K48" s="289"/>
    </row>
    <row r="49" ht="15" customHeight="1">
      <c r="B49" s="292"/>
      <c r="C49" s="293"/>
      <c r="D49" s="293"/>
      <c r="E49" s="291" t="s">
        <v>1119</v>
      </c>
      <c r="F49" s="291"/>
      <c r="G49" s="291"/>
      <c r="H49" s="291"/>
      <c r="I49" s="291"/>
      <c r="J49" s="291"/>
      <c r="K49" s="289"/>
    </row>
    <row r="50" ht="15" customHeight="1">
      <c r="B50" s="292"/>
      <c r="C50" s="293"/>
      <c r="D50" s="293"/>
      <c r="E50" s="291" t="s">
        <v>1120</v>
      </c>
      <c r="F50" s="291"/>
      <c r="G50" s="291"/>
      <c r="H50" s="291"/>
      <c r="I50" s="291"/>
      <c r="J50" s="291"/>
      <c r="K50" s="289"/>
    </row>
    <row r="51" ht="15" customHeight="1">
      <c r="B51" s="292"/>
      <c r="C51" s="293"/>
      <c r="D51" s="291" t="s">
        <v>1121</v>
      </c>
      <c r="E51" s="291"/>
      <c r="F51" s="291"/>
      <c r="G51" s="291"/>
      <c r="H51" s="291"/>
      <c r="I51" s="291"/>
      <c r="J51" s="291"/>
      <c r="K51" s="289"/>
    </row>
    <row r="52" ht="25.5" customHeight="1">
      <c r="B52" s="287"/>
      <c r="C52" s="288" t="s">
        <v>1122</v>
      </c>
      <c r="D52" s="288"/>
      <c r="E52" s="288"/>
      <c r="F52" s="288"/>
      <c r="G52" s="288"/>
      <c r="H52" s="288"/>
      <c r="I52" s="288"/>
      <c r="J52" s="288"/>
      <c r="K52" s="289"/>
    </row>
    <row r="53" ht="5.25" customHeight="1">
      <c r="B53" s="287"/>
      <c r="C53" s="290"/>
      <c r="D53" s="290"/>
      <c r="E53" s="290"/>
      <c r="F53" s="290"/>
      <c r="G53" s="290"/>
      <c r="H53" s="290"/>
      <c r="I53" s="290"/>
      <c r="J53" s="290"/>
      <c r="K53" s="289"/>
    </row>
    <row r="54" ht="15" customHeight="1">
      <c r="B54" s="287"/>
      <c r="C54" s="291" t="s">
        <v>1123</v>
      </c>
      <c r="D54" s="291"/>
      <c r="E54" s="291"/>
      <c r="F54" s="291"/>
      <c r="G54" s="291"/>
      <c r="H54" s="291"/>
      <c r="I54" s="291"/>
      <c r="J54" s="291"/>
      <c r="K54" s="289"/>
    </row>
    <row r="55" ht="15" customHeight="1">
      <c r="B55" s="287"/>
      <c r="C55" s="291" t="s">
        <v>1124</v>
      </c>
      <c r="D55" s="291"/>
      <c r="E55" s="291"/>
      <c r="F55" s="291"/>
      <c r="G55" s="291"/>
      <c r="H55" s="291"/>
      <c r="I55" s="291"/>
      <c r="J55" s="291"/>
      <c r="K55" s="289"/>
    </row>
    <row r="56" ht="12.75" customHeight="1">
      <c r="B56" s="287"/>
      <c r="C56" s="291"/>
      <c r="D56" s="291"/>
      <c r="E56" s="291"/>
      <c r="F56" s="291"/>
      <c r="G56" s="291"/>
      <c r="H56" s="291"/>
      <c r="I56" s="291"/>
      <c r="J56" s="291"/>
      <c r="K56" s="289"/>
    </row>
    <row r="57" ht="15" customHeight="1">
      <c r="B57" s="287"/>
      <c r="C57" s="291" t="s">
        <v>1125</v>
      </c>
      <c r="D57" s="291"/>
      <c r="E57" s="291"/>
      <c r="F57" s="291"/>
      <c r="G57" s="291"/>
      <c r="H57" s="291"/>
      <c r="I57" s="291"/>
      <c r="J57" s="291"/>
      <c r="K57" s="289"/>
    </row>
    <row r="58" ht="15" customHeight="1">
      <c r="B58" s="287"/>
      <c r="C58" s="293"/>
      <c r="D58" s="291" t="s">
        <v>1126</v>
      </c>
      <c r="E58" s="291"/>
      <c r="F58" s="291"/>
      <c r="G58" s="291"/>
      <c r="H58" s="291"/>
      <c r="I58" s="291"/>
      <c r="J58" s="291"/>
      <c r="K58" s="289"/>
    </row>
    <row r="59" ht="15" customHeight="1">
      <c r="B59" s="287"/>
      <c r="C59" s="293"/>
      <c r="D59" s="291" t="s">
        <v>1127</v>
      </c>
      <c r="E59" s="291"/>
      <c r="F59" s="291"/>
      <c r="G59" s="291"/>
      <c r="H59" s="291"/>
      <c r="I59" s="291"/>
      <c r="J59" s="291"/>
      <c r="K59" s="289"/>
    </row>
    <row r="60" ht="15" customHeight="1">
      <c r="B60" s="287"/>
      <c r="C60" s="293"/>
      <c r="D60" s="291" t="s">
        <v>1128</v>
      </c>
      <c r="E60" s="291"/>
      <c r="F60" s="291"/>
      <c r="G60" s="291"/>
      <c r="H60" s="291"/>
      <c r="I60" s="291"/>
      <c r="J60" s="291"/>
      <c r="K60" s="289"/>
    </row>
    <row r="61" ht="15" customHeight="1">
      <c r="B61" s="287"/>
      <c r="C61" s="293"/>
      <c r="D61" s="291" t="s">
        <v>1129</v>
      </c>
      <c r="E61" s="291"/>
      <c r="F61" s="291"/>
      <c r="G61" s="291"/>
      <c r="H61" s="291"/>
      <c r="I61" s="291"/>
      <c r="J61" s="291"/>
      <c r="K61" s="289"/>
    </row>
    <row r="62" ht="15" customHeight="1">
      <c r="B62" s="287"/>
      <c r="C62" s="293"/>
      <c r="D62" s="296" t="s">
        <v>1130</v>
      </c>
      <c r="E62" s="296"/>
      <c r="F62" s="296"/>
      <c r="G62" s="296"/>
      <c r="H62" s="296"/>
      <c r="I62" s="296"/>
      <c r="J62" s="296"/>
      <c r="K62" s="289"/>
    </row>
    <row r="63" ht="15" customHeight="1">
      <c r="B63" s="287"/>
      <c r="C63" s="293"/>
      <c r="D63" s="291" t="s">
        <v>1131</v>
      </c>
      <c r="E63" s="291"/>
      <c r="F63" s="291"/>
      <c r="G63" s="291"/>
      <c r="H63" s="291"/>
      <c r="I63" s="291"/>
      <c r="J63" s="291"/>
      <c r="K63" s="289"/>
    </row>
    <row r="64" ht="12.75" customHeight="1">
      <c r="B64" s="287"/>
      <c r="C64" s="293"/>
      <c r="D64" s="293"/>
      <c r="E64" s="297"/>
      <c r="F64" s="293"/>
      <c r="G64" s="293"/>
      <c r="H64" s="293"/>
      <c r="I64" s="293"/>
      <c r="J64" s="293"/>
      <c r="K64" s="289"/>
    </row>
    <row r="65" ht="15" customHeight="1">
      <c r="B65" s="287"/>
      <c r="C65" s="293"/>
      <c r="D65" s="291" t="s">
        <v>1132</v>
      </c>
      <c r="E65" s="291"/>
      <c r="F65" s="291"/>
      <c r="G65" s="291"/>
      <c r="H65" s="291"/>
      <c r="I65" s="291"/>
      <c r="J65" s="291"/>
      <c r="K65" s="289"/>
    </row>
    <row r="66" ht="15" customHeight="1">
      <c r="B66" s="287"/>
      <c r="C66" s="293"/>
      <c r="D66" s="296" t="s">
        <v>1133</v>
      </c>
      <c r="E66" s="296"/>
      <c r="F66" s="296"/>
      <c r="G66" s="296"/>
      <c r="H66" s="296"/>
      <c r="I66" s="296"/>
      <c r="J66" s="296"/>
      <c r="K66" s="289"/>
    </row>
    <row r="67" ht="15" customHeight="1">
      <c r="B67" s="287"/>
      <c r="C67" s="293"/>
      <c r="D67" s="291" t="s">
        <v>1134</v>
      </c>
      <c r="E67" s="291"/>
      <c r="F67" s="291"/>
      <c r="G67" s="291"/>
      <c r="H67" s="291"/>
      <c r="I67" s="291"/>
      <c r="J67" s="291"/>
      <c r="K67" s="289"/>
    </row>
    <row r="68" ht="15" customHeight="1">
      <c r="B68" s="287"/>
      <c r="C68" s="293"/>
      <c r="D68" s="291" t="s">
        <v>1135</v>
      </c>
      <c r="E68" s="291"/>
      <c r="F68" s="291"/>
      <c r="G68" s="291"/>
      <c r="H68" s="291"/>
      <c r="I68" s="291"/>
      <c r="J68" s="291"/>
      <c r="K68" s="289"/>
    </row>
    <row r="69" ht="15" customHeight="1">
      <c r="B69" s="287"/>
      <c r="C69" s="293"/>
      <c r="D69" s="291" t="s">
        <v>1136</v>
      </c>
      <c r="E69" s="291"/>
      <c r="F69" s="291"/>
      <c r="G69" s="291"/>
      <c r="H69" s="291"/>
      <c r="I69" s="291"/>
      <c r="J69" s="291"/>
      <c r="K69" s="289"/>
    </row>
    <row r="70" ht="15" customHeight="1">
      <c r="B70" s="287"/>
      <c r="C70" s="293"/>
      <c r="D70" s="291" t="s">
        <v>1137</v>
      </c>
      <c r="E70" s="291"/>
      <c r="F70" s="291"/>
      <c r="G70" s="291"/>
      <c r="H70" s="291"/>
      <c r="I70" s="291"/>
      <c r="J70" s="291"/>
      <c r="K70" s="289"/>
    </row>
    <row r="71" ht="12.75" customHeight="1">
      <c r="B71" s="298"/>
      <c r="C71" s="299"/>
      <c r="D71" s="299"/>
      <c r="E71" s="299"/>
      <c r="F71" s="299"/>
      <c r="G71" s="299"/>
      <c r="H71" s="299"/>
      <c r="I71" s="299"/>
      <c r="J71" s="299"/>
      <c r="K71" s="300"/>
    </row>
    <row r="72" ht="18.75" customHeight="1">
      <c r="B72" s="301"/>
      <c r="C72" s="301"/>
      <c r="D72" s="301"/>
      <c r="E72" s="301"/>
      <c r="F72" s="301"/>
      <c r="G72" s="301"/>
      <c r="H72" s="301"/>
      <c r="I72" s="301"/>
      <c r="J72" s="301"/>
      <c r="K72" s="302"/>
    </row>
    <row r="73" ht="18.75" customHeight="1">
      <c r="B73" s="302"/>
      <c r="C73" s="302"/>
      <c r="D73" s="302"/>
      <c r="E73" s="302"/>
      <c r="F73" s="302"/>
      <c r="G73" s="302"/>
      <c r="H73" s="302"/>
      <c r="I73" s="302"/>
      <c r="J73" s="302"/>
      <c r="K73" s="302"/>
    </row>
    <row r="74" ht="7.5" customHeight="1">
      <c r="B74" s="303"/>
      <c r="C74" s="304"/>
      <c r="D74" s="304"/>
      <c r="E74" s="304"/>
      <c r="F74" s="304"/>
      <c r="G74" s="304"/>
      <c r="H74" s="304"/>
      <c r="I74" s="304"/>
      <c r="J74" s="304"/>
      <c r="K74" s="305"/>
    </row>
    <row r="75" ht="45" customHeight="1">
      <c r="B75" s="306"/>
      <c r="C75" s="307" t="s">
        <v>1138</v>
      </c>
      <c r="D75" s="307"/>
      <c r="E75" s="307"/>
      <c r="F75" s="307"/>
      <c r="G75" s="307"/>
      <c r="H75" s="307"/>
      <c r="I75" s="307"/>
      <c r="J75" s="307"/>
      <c r="K75" s="308"/>
    </row>
    <row r="76" ht="17.25" customHeight="1">
      <c r="B76" s="306"/>
      <c r="C76" s="309" t="s">
        <v>1139</v>
      </c>
      <c r="D76" s="309"/>
      <c r="E76" s="309"/>
      <c r="F76" s="309" t="s">
        <v>1140</v>
      </c>
      <c r="G76" s="310"/>
      <c r="H76" s="309" t="s">
        <v>62</v>
      </c>
      <c r="I76" s="309" t="s">
        <v>65</v>
      </c>
      <c r="J76" s="309" t="s">
        <v>1141</v>
      </c>
      <c r="K76" s="308"/>
    </row>
    <row r="77" ht="17.25" customHeight="1">
      <c r="B77" s="306"/>
      <c r="C77" s="311" t="s">
        <v>1142</v>
      </c>
      <c r="D77" s="311"/>
      <c r="E77" s="311"/>
      <c r="F77" s="312" t="s">
        <v>1143</v>
      </c>
      <c r="G77" s="313"/>
      <c r="H77" s="311"/>
      <c r="I77" s="311"/>
      <c r="J77" s="311" t="s">
        <v>1144</v>
      </c>
      <c r="K77" s="308"/>
    </row>
    <row r="78" ht="5.25" customHeight="1">
      <c r="B78" s="306"/>
      <c r="C78" s="314"/>
      <c r="D78" s="314"/>
      <c r="E78" s="314"/>
      <c r="F78" s="314"/>
      <c r="G78" s="315"/>
      <c r="H78" s="314"/>
      <c r="I78" s="314"/>
      <c r="J78" s="314"/>
      <c r="K78" s="308"/>
    </row>
    <row r="79" ht="15" customHeight="1">
      <c r="B79" s="306"/>
      <c r="C79" s="294" t="s">
        <v>61</v>
      </c>
      <c r="D79" s="314"/>
      <c r="E79" s="314"/>
      <c r="F79" s="316" t="s">
        <v>1145</v>
      </c>
      <c r="G79" s="315"/>
      <c r="H79" s="294" t="s">
        <v>1146</v>
      </c>
      <c r="I79" s="294" t="s">
        <v>1147</v>
      </c>
      <c r="J79" s="294">
        <v>20</v>
      </c>
      <c r="K79" s="308"/>
    </row>
    <row r="80" ht="15" customHeight="1">
      <c r="B80" s="306"/>
      <c r="C80" s="294" t="s">
        <v>1148</v>
      </c>
      <c r="D80" s="294"/>
      <c r="E80" s="294"/>
      <c r="F80" s="316" t="s">
        <v>1145</v>
      </c>
      <c r="G80" s="315"/>
      <c r="H80" s="294" t="s">
        <v>1149</v>
      </c>
      <c r="I80" s="294" t="s">
        <v>1147</v>
      </c>
      <c r="J80" s="294">
        <v>120</v>
      </c>
      <c r="K80" s="308"/>
    </row>
    <row r="81" ht="15" customHeight="1">
      <c r="B81" s="317"/>
      <c r="C81" s="294" t="s">
        <v>1150</v>
      </c>
      <c r="D81" s="294"/>
      <c r="E81" s="294"/>
      <c r="F81" s="316" t="s">
        <v>1151</v>
      </c>
      <c r="G81" s="315"/>
      <c r="H81" s="294" t="s">
        <v>1152</v>
      </c>
      <c r="I81" s="294" t="s">
        <v>1147</v>
      </c>
      <c r="J81" s="294">
        <v>50</v>
      </c>
      <c r="K81" s="308"/>
    </row>
    <row r="82" ht="15" customHeight="1">
      <c r="B82" s="317"/>
      <c r="C82" s="294" t="s">
        <v>1153</v>
      </c>
      <c r="D82" s="294"/>
      <c r="E82" s="294"/>
      <c r="F82" s="316" t="s">
        <v>1145</v>
      </c>
      <c r="G82" s="315"/>
      <c r="H82" s="294" t="s">
        <v>1154</v>
      </c>
      <c r="I82" s="294" t="s">
        <v>1155</v>
      </c>
      <c r="J82" s="294"/>
      <c r="K82" s="308"/>
    </row>
    <row r="83" ht="15" customHeight="1">
      <c r="B83" s="317"/>
      <c r="C83" s="318" t="s">
        <v>1156</v>
      </c>
      <c r="D83" s="318"/>
      <c r="E83" s="318"/>
      <c r="F83" s="319" t="s">
        <v>1151</v>
      </c>
      <c r="G83" s="318"/>
      <c r="H83" s="318" t="s">
        <v>1157</v>
      </c>
      <c r="I83" s="318" t="s">
        <v>1147</v>
      </c>
      <c r="J83" s="318">
        <v>15</v>
      </c>
      <c r="K83" s="308"/>
    </row>
    <row r="84" ht="15" customHeight="1">
      <c r="B84" s="317"/>
      <c r="C84" s="318" t="s">
        <v>1158</v>
      </c>
      <c r="D84" s="318"/>
      <c r="E84" s="318"/>
      <c r="F84" s="319" t="s">
        <v>1151</v>
      </c>
      <c r="G84" s="318"/>
      <c r="H84" s="318" t="s">
        <v>1159</v>
      </c>
      <c r="I84" s="318" t="s">
        <v>1147</v>
      </c>
      <c r="J84" s="318">
        <v>15</v>
      </c>
      <c r="K84" s="308"/>
    </row>
    <row r="85" ht="15" customHeight="1">
      <c r="B85" s="317"/>
      <c r="C85" s="318" t="s">
        <v>1160</v>
      </c>
      <c r="D85" s="318"/>
      <c r="E85" s="318"/>
      <c r="F85" s="319" t="s">
        <v>1151</v>
      </c>
      <c r="G85" s="318"/>
      <c r="H85" s="318" t="s">
        <v>1161</v>
      </c>
      <c r="I85" s="318" t="s">
        <v>1147</v>
      </c>
      <c r="J85" s="318">
        <v>20</v>
      </c>
      <c r="K85" s="308"/>
    </row>
    <row r="86" ht="15" customHeight="1">
      <c r="B86" s="317"/>
      <c r="C86" s="318" t="s">
        <v>1162</v>
      </c>
      <c r="D86" s="318"/>
      <c r="E86" s="318"/>
      <c r="F86" s="319" t="s">
        <v>1151</v>
      </c>
      <c r="G86" s="318"/>
      <c r="H86" s="318" t="s">
        <v>1163</v>
      </c>
      <c r="I86" s="318" t="s">
        <v>1147</v>
      </c>
      <c r="J86" s="318">
        <v>20</v>
      </c>
      <c r="K86" s="308"/>
    </row>
    <row r="87" ht="15" customHeight="1">
      <c r="B87" s="317"/>
      <c r="C87" s="294" t="s">
        <v>1164</v>
      </c>
      <c r="D87" s="294"/>
      <c r="E87" s="294"/>
      <c r="F87" s="316" t="s">
        <v>1151</v>
      </c>
      <c r="G87" s="315"/>
      <c r="H87" s="294" t="s">
        <v>1165</v>
      </c>
      <c r="I87" s="294" t="s">
        <v>1147</v>
      </c>
      <c r="J87" s="294">
        <v>50</v>
      </c>
      <c r="K87" s="308"/>
    </row>
    <row r="88" ht="15" customHeight="1">
      <c r="B88" s="317"/>
      <c r="C88" s="294" t="s">
        <v>1166</v>
      </c>
      <c r="D88" s="294"/>
      <c r="E88" s="294"/>
      <c r="F88" s="316" t="s">
        <v>1151</v>
      </c>
      <c r="G88" s="315"/>
      <c r="H88" s="294" t="s">
        <v>1167</v>
      </c>
      <c r="I88" s="294" t="s">
        <v>1147</v>
      </c>
      <c r="J88" s="294">
        <v>20</v>
      </c>
      <c r="K88" s="308"/>
    </row>
    <row r="89" ht="15" customHeight="1">
      <c r="B89" s="317"/>
      <c r="C89" s="294" t="s">
        <v>1168</v>
      </c>
      <c r="D89" s="294"/>
      <c r="E89" s="294"/>
      <c r="F89" s="316" t="s">
        <v>1151</v>
      </c>
      <c r="G89" s="315"/>
      <c r="H89" s="294" t="s">
        <v>1169</v>
      </c>
      <c r="I89" s="294" t="s">
        <v>1147</v>
      </c>
      <c r="J89" s="294">
        <v>20</v>
      </c>
      <c r="K89" s="308"/>
    </row>
    <row r="90" ht="15" customHeight="1">
      <c r="B90" s="317"/>
      <c r="C90" s="294" t="s">
        <v>1170</v>
      </c>
      <c r="D90" s="294"/>
      <c r="E90" s="294"/>
      <c r="F90" s="316" t="s">
        <v>1151</v>
      </c>
      <c r="G90" s="315"/>
      <c r="H90" s="294" t="s">
        <v>1171</v>
      </c>
      <c r="I90" s="294" t="s">
        <v>1147</v>
      </c>
      <c r="J90" s="294">
        <v>50</v>
      </c>
      <c r="K90" s="308"/>
    </row>
    <row r="91" ht="15" customHeight="1">
      <c r="B91" s="317"/>
      <c r="C91" s="294" t="s">
        <v>1172</v>
      </c>
      <c r="D91" s="294"/>
      <c r="E91" s="294"/>
      <c r="F91" s="316" t="s">
        <v>1151</v>
      </c>
      <c r="G91" s="315"/>
      <c r="H91" s="294" t="s">
        <v>1172</v>
      </c>
      <c r="I91" s="294" t="s">
        <v>1147</v>
      </c>
      <c r="J91" s="294">
        <v>50</v>
      </c>
      <c r="K91" s="308"/>
    </row>
    <row r="92" ht="15" customHeight="1">
      <c r="B92" s="317"/>
      <c r="C92" s="294" t="s">
        <v>1173</v>
      </c>
      <c r="D92" s="294"/>
      <c r="E92" s="294"/>
      <c r="F92" s="316" t="s">
        <v>1151</v>
      </c>
      <c r="G92" s="315"/>
      <c r="H92" s="294" t="s">
        <v>1174</v>
      </c>
      <c r="I92" s="294" t="s">
        <v>1147</v>
      </c>
      <c r="J92" s="294">
        <v>255</v>
      </c>
      <c r="K92" s="308"/>
    </row>
    <row r="93" ht="15" customHeight="1">
      <c r="B93" s="317"/>
      <c r="C93" s="294" t="s">
        <v>1175</v>
      </c>
      <c r="D93" s="294"/>
      <c r="E93" s="294"/>
      <c r="F93" s="316" t="s">
        <v>1145</v>
      </c>
      <c r="G93" s="315"/>
      <c r="H93" s="294" t="s">
        <v>1176</v>
      </c>
      <c r="I93" s="294" t="s">
        <v>1177</v>
      </c>
      <c r="J93" s="294"/>
      <c r="K93" s="308"/>
    </row>
    <row r="94" ht="15" customHeight="1">
      <c r="B94" s="317"/>
      <c r="C94" s="294" t="s">
        <v>1178</v>
      </c>
      <c r="D94" s="294"/>
      <c r="E94" s="294"/>
      <c r="F94" s="316" t="s">
        <v>1145</v>
      </c>
      <c r="G94" s="315"/>
      <c r="H94" s="294" t="s">
        <v>1179</v>
      </c>
      <c r="I94" s="294" t="s">
        <v>1180</v>
      </c>
      <c r="J94" s="294"/>
      <c r="K94" s="308"/>
    </row>
    <row r="95" ht="15" customHeight="1">
      <c r="B95" s="317"/>
      <c r="C95" s="294" t="s">
        <v>1181</v>
      </c>
      <c r="D95" s="294"/>
      <c r="E95" s="294"/>
      <c r="F95" s="316" t="s">
        <v>1145</v>
      </c>
      <c r="G95" s="315"/>
      <c r="H95" s="294" t="s">
        <v>1181</v>
      </c>
      <c r="I95" s="294" t="s">
        <v>1180</v>
      </c>
      <c r="J95" s="294"/>
      <c r="K95" s="308"/>
    </row>
    <row r="96" ht="15" customHeight="1">
      <c r="B96" s="317"/>
      <c r="C96" s="294" t="s">
        <v>46</v>
      </c>
      <c r="D96" s="294"/>
      <c r="E96" s="294"/>
      <c r="F96" s="316" t="s">
        <v>1145</v>
      </c>
      <c r="G96" s="315"/>
      <c r="H96" s="294" t="s">
        <v>1182</v>
      </c>
      <c r="I96" s="294" t="s">
        <v>1180</v>
      </c>
      <c r="J96" s="294"/>
      <c r="K96" s="308"/>
    </row>
    <row r="97" ht="15" customHeight="1">
      <c r="B97" s="317"/>
      <c r="C97" s="294" t="s">
        <v>56</v>
      </c>
      <c r="D97" s="294"/>
      <c r="E97" s="294"/>
      <c r="F97" s="316" t="s">
        <v>1145</v>
      </c>
      <c r="G97" s="315"/>
      <c r="H97" s="294" t="s">
        <v>1183</v>
      </c>
      <c r="I97" s="294" t="s">
        <v>1180</v>
      </c>
      <c r="J97" s="294"/>
      <c r="K97" s="308"/>
    </row>
    <row r="98" ht="15" customHeight="1">
      <c r="B98" s="320"/>
      <c r="C98" s="321"/>
      <c r="D98" s="321"/>
      <c r="E98" s="321"/>
      <c r="F98" s="321"/>
      <c r="G98" s="321"/>
      <c r="H98" s="321"/>
      <c r="I98" s="321"/>
      <c r="J98" s="321"/>
      <c r="K98" s="322"/>
    </row>
    <row r="99" ht="18.75" customHeight="1">
      <c r="B99" s="323"/>
      <c r="C99" s="324"/>
      <c r="D99" s="324"/>
      <c r="E99" s="324"/>
      <c r="F99" s="324"/>
      <c r="G99" s="324"/>
      <c r="H99" s="324"/>
      <c r="I99" s="324"/>
      <c r="J99" s="324"/>
      <c r="K99" s="323"/>
    </row>
    <row r="100" ht="18.75" customHeight="1">
      <c r="B100" s="302"/>
      <c r="C100" s="302"/>
      <c r="D100" s="302"/>
      <c r="E100" s="302"/>
      <c r="F100" s="302"/>
      <c r="G100" s="302"/>
      <c r="H100" s="302"/>
      <c r="I100" s="302"/>
      <c r="J100" s="302"/>
      <c r="K100" s="302"/>
    </row>
    <row r="101" ht="7.5" customHeight="1">
      <c r="B101" s="303"/>
      <c r="C101" s="304"/>
      <c r="D101" s="304"/>
      <c r="E101" s="304"/>
      <c r="F101" s="304"/>
      <c r="G101" s="304"/>
      <c r="H101" s="304"/>
      <c r="I101" s="304"/>
      <c r="J101" s="304"/>
      <c r="K101" s="305"/>
    </row>
    <row r="102" ht="45" customHeight="1">
      <c r="B102" s="306"/>
      <c r="C102" s="307" t="s">
        <v>1184</v>
      </c>
      <c r="D102" s="307"/>
      <c r="E102" s="307"/>
      <c r="F102" s="307"/>
      <c r="G102" s="307"/>
      <c r="H102" s="307"/>
      <c r="I102" s="307"/>
      <c r="J102" s="307"/>
      <c r="K102" s="308"/>
    </row>
    <row r="103" ht="17.25" customHeight="1">
      <c r="B103" s="306"/>
      <c r="C103" s="309" t="s">
        <v>1139</v>
      </c>
      <c r="D103" s="309"/>
      <c r="E103" s="309"/>
      <c r="F103" s="309" t="s">
        <v>1140</v>
      </c>
      <c r="G103" s="310"/>
      <c r="H103" s="309" t="s">
        <v>62</v>
      </c>
      <c r="I103" s="309" t="s">
        <v>65</v>
      </c>
      <c r="J103" s="309" t="s">
        <v>1141</v>
      </c>
      <c r="K103" s="308"/>
    </row>
    <row r="104" ht="17.25" customHeight="1">
      <c r="B104" s="306"/>
      <c r="C104" s="311" t="s">
        <v>1142</v>
      </c>
      <c r="D104" s="311"/>
      <c r="E104" s="311"/>
      <c r="F104" s="312" t="s">
        <v>1143</v>
      </c>
      <c r="G104" s="313"/>
      <c r="H104" s="311"/>
      <c r="I104" s="311"/>
      <c r="J104" s="311" t="s">
        <v>1144</v>
      </c>
      <c r="K104" s="308"/>
    </row>
    <row r="105" ht="5.25" customHeight="1">
      <c r="B105" s="306"/>
      <c r="C105" s="309"/>
      <c r="D105" s="309"/>
      <c r="E105" s="309"/>
      <c r="F105" s="309"/>
      <c r="G105" s="325"/>
      <c r="H105" s="309"/>
      <c r="I105" s="309"/>
      <c r="J105" s="309"/>
      <c r="K105" s="308"/>
    </row>
    <row r="106" ht="15" customHeight="1">
      <c r="B106" s="306"/>
      <c r="C106" s="294" t="s">
        <v>61</v>
      </c>
      <c r="D106" s="314"/>
      <c r="E106" s="314"/>
      <c r="F106" s="316" t="s">
        <v>1145</v>
      </c>
      <c r="G106" s="325"/>
      <c r="H106" s="294" t="s">
        <v>1185</v>
      </c>
      <c r="I106" s="294" t="s">
        <v>1147</v>
      </c>
      <c r="J106" s="294">
        <v>20</v>
      </c>
      <c r="K106" s="308"/>
    </row>
    <row r="107" ht="15" customHeight="1">
      <c r="B107" s="306"/>
      <c r="C107" s="294" t="s">
        <v>1148</v>
      </c>
      <c r="D107" s="294"/>
      <c r="E107" s="294"/>
      <c r="F107" s="316" t="s">
        <v>1145</v>
      </c>
      <c r="G107" s="294"/>
      <c r="H107" s="294" t="s">
        <v>1185</v>
      </c>
      <c r="I107" s="294" t="s">
        <v>1147</v>
      </c>
      <c r="J107" s="294">
        <v>120</v>
      </c>
      <c r="K107" s="308"/>
    </row>
    <row r="108" ht="15" customHeight="1">
      <c r="B108" s="317"/>
      <c r="C108" s="294" t="s">
        <v>1150</v>
      </c>
      <c r="D108" s="294"/>
      <c r="E108" s="294"/>
      <c r="F108" s="316" t="s">
        <v>1151</v>
      </c>
      <c r="G108" s="294"/>
      <c r="H108" s="294" t="s">
        <v>1185</v>
      </c>
      <c r="I108" s="294" t="s">
        <v>1147</v>
      </c>
      <c r="J108" s="294">
        <v>50</v>
      </c>
      <c r="K108" s="308"/>
    </row>
    <row r="109" ht="15" customHeight="1">
      <c r="B109" s="317"/>
      <c r="C109" s="294" t="s">
        <v>1153</v>
      </c>
      <c r="D109" s="294"/>
      <c r="E109" s="294"/>
      <c r="F109" s="316" t="s">
        <v>1145</v>
      </c>
      <c r="G109" s="294"/>
      <c r="H109" s="294" t="s">
        <v>1185</v>
      </c>
      <c r="I109" s="294" t="s">
        <v>1155</v>
      </c>
      <c r="J109" s="294"/>
      <c r="K109" s="308"/>
    </row>
    <row r="110" ht="15" customHeight="1">
      <c r="B110" s="317"/>
      <c r="C110" s="294" t="s">
        <v>1164</v>
      </c>
      <c r="D110" s="294"/>
      <c r="E110" s="294"/>
      <c r="F110" s="316" t="s">
        <v>1151</v>
      </c>
      <c r="G110" s="294"/>
      <c r="H110" s="294" t="s">
        <v>1185</v>
      </c>
      <c r="I110" s="294" t="s">
        <v>1147</v>
      </c>
      <c r="J110" s="294">
        <v>50</v>
      </c>
      <c r="K110" s="308"/>
    </row>
    <row r="111" ht="15" customHeight="1">
      <c r="B111" s="317"/>
      <c r="C111" s="294" t="s">
        <v>1172</v>
      </c>
      <c r="D111" s="294"/>
      <c r="E111" s="294"/>
      <c r="F111" s="316" t="s">
        <v>1151</v>
      </c>
      <c r="G111" s="294"/>
      <c r="H111" s="294" t="s">
        <v>1185</v>
      </c>
      <c r="I111" s="294" t="s">
        <v>1147</v>
      </c>
      <c r="J111" s="294">
        <v>50</v>
      </c>
      <c r="K111" s="308"/>
    </row>
    <row r="112" ht="15" customHeight="1">
      <c r="B112" s="317"/>
      <c r="C112" s="294" t="s">
        <v>1170</v>
      </c>
      <c r="D112" s="294"/>
      <c r="E112" s="294"/>
      <c r="F112" s="316" t="s">
        <v>1151</v>
      </c>
      <c r="G112" s="294"/>
      <c r="H112" s="294" t="s">
        <v>1185</v>
      </c>
      <c r="I112" s="294" t="s">
        <v>1147</v>
      </c>
      <c r="J112" s="294">
        <v>50</v>
      </c>
      <c r="K112" s="308"/>
    </row>
    <row r="113" ht="15" customHeight="1">
      <c r="B113" s="317"/>
      <c r="C113" s="294" t="s">
        <v>61</v>
      </c>
      <c r="D113" s="294"/>
      <c r="E113" s="294"/>
      <c r="F113" s="316" t="s">
        <v>1145</v>
      </c>
      <c r="G113" s="294"/>
      <c r="H113" s="294" t="s">
        <v>1186</v>
      </c>
      <c r="I113" s="294" t="s">
        <v>1147</v>
      </c>
      <c r="J113" s="294">
        <v>20</v>
      </c>
      <c r="K113" s="308"/>
    </row>
    <row r="114" ht="15" customHeight="1">
      <c r="B114" s="317"/>
      <c r="C114" s="294" t="s">
        <v>1187</v>
      </c>
      <c r="D114" s="294"/>
      <c r="E114" s="294"/>
      <c r="F114" s="316" t="s">
        <v>1145</v>
      </c>
      <c r="G114" s="294"/>
      <c r="H114" s="294" t="s">
        <v>1188</v>
      </c>
      <c r="I114" s="294" t="s">
        <v>1147</v>
      </c>
      <c r="J114" s="294">
        <v>120</v>
      </c>
      <c r="K114" s="308"/>
    </row>
    <row r="115" ht="15" customHeight="1">
      <c r="B115" s="317"/>
      <c r="C115" s="294" t="s">
        <v>46</v>
      </c>
      <c r="D115" s="294"/>
      <c r="E115" s="294"/>
      <c r="F115" s="316" t="s">
        <v>1145</v>
      </c>
      <c r="G115" s="294"/>
      <c r="H115" s="294" t="s">
        <v>1189</v>
      </c>
      <c r="I115" s="294" t="s">
        <v>1180</v>
      </c>
      <c r="J115" s="294"/>
      <c r="K115" s="308"/>
    </row>
    <row r="116" ht="15" customHeight="1">
      <c r="B116" s="317"/>
      <c r="C116" s="294" t="s">
        <v>56</v>
      </c>
      <c r="D116" s="294"/>
      <c r="E116" s="294"/>
      <c r="F116" s="316" t="s">
        <v>1145</v>
      </c>
      <c r="G116" s="294"/>
      <c r="H116" s="294" t="s">
        <v>1190</v>
      </c>
      <c r="I116" s="294" t="s">
        <v>1180</v>
      </c>
      <c r="J116" s="294"/>
      <c r="K116" s="308"/>
    </row>
    <row r="117" ht="15" customHeight="1">
      <c r="B117" s="317"/>
      <c r="C117" s="294" t="s">
        <v>65</v>
      </c>
      <c r="D117" s="294"/>
      <c r="E117" s="294"/>
      <c r="F117" s="316" t="s">
        <v>1145</v>
      </c>
      <c r="G117" s="294"/>
      <c r="H117" s="294" t="s">
        <v>1191</v>
      </c>
      <c r="I117" s="294" t="s">
        <v>1192</v>
      </c>
      <c r="J117" s="294"/>
      <c r="K117" s="308"/>
    </row>
    <row r="118" ht="15" customHeight="1">
      <c r="B118" s="320"/>
      <c r="C118" s="326"/>
      <c r="D118" s="326"/>
      <c r="E118" s="326"/>
      <c r="F118" s="326"/>
      <c r="G118" s="326"/>
      <c r="H118" s="326"/>
      <c r="I118" s="326"/>
      <c r="J118" s="326"/>
      <c r="K118" s="322"/>
    </row>
    <row r="119" ht="18.75" customHeight="1">
      <c r="B119" s="327"/>
      <c r="C119" s="291"/>
      <c r="D119" s="291"/>
      <c r="E119" s="291"/>
      <c r="F119" s="328"/>
      <c r="G119" s="291"/>
      <c r="H119" s="291"/>
      <c r="I119" s="291"/>
      <c r="J119" s="291"/>
      <c r="K119" s="327"/>
    </row>
    <row r="120" ht="18.75" customHeight="1">
      <c r="B120" s="302"/>
      <c r="C120" s="302"/>
      <c r="D120" s="302"/>
      <c r="E120" s="302"/>
      <c r="F120" s="302"/>
      <c r="G120" s="302"/>
      <c r="H120" s="302"/>
      <c r="I120" s="302"/>
      <c r="J120" s="302"/>
      <c r="K120" s="302"/>
    </row>
    <row r="121" ht="7.5" customHeight="1">
      <c r="B121" s="329"/>
      <c r="C121" s="330"/>
      <c r="D121" s="330"/>
      <c r="E121" s="330"/>
      <c r="F121" s="330"/>
      <c r="G121" s="330"/>
      <c r="H121" s="330"/>
      <c r="I121" s="330"/>
      <c r="J121" s="330"/>
      <c r="K121" s="331"/>
    </row>
    <row r="122" ht="45" customHeight="1">
      <c r="B122" s="332"/>
      <c r="C122" s="285" t="s">
        <v>1193</v>
      </c>
      <c r="D122" s="285"/>
      <c r="E122" s="285"/>
      <c r="F122" s="285"/>
      <c r="G122" s="285"/>
      <c r="H122" s="285"/>
      <c r="I122" s="285"/>
      <c r="J122" s="285"/>
      <c r="K122" s="333"/>
    </row>
    <row r="123" ht="17.25" customHeight="1">
      <c r="B123" s="334"/>
      <c r="C123" s="309" t="s">
        <v>1139</v>
      </c>
      <c r="D123" s="309"/>
      <c r="E123" s="309"/>
      <c r="F123" s="309" t="s">
        <v>1140</v>
      </c>
      <c r="G123" s="310"/>
      <c r="H123" s="309" t="s">
        <v>62</v>
      </c>
      <c r="I123" s="309" t="s">
        <v>65</v>
      </c>
      <c r="J123" s="309" t="s">
        <v>1141</v>
      </c>
      <c r="K123" s="335"/>
    </row>
    <row r="124" ht="17.25" customHeight="1">
      <c r="B124" s="334"/>
      <c r="C124" s="311" t="s">
        <v>1142</v>
      </c>
      <c r="D124" s="311"/>
      <c r="E124" s="311"/>
      <c r="F124" s="312" t="s">
        <v>1143</v>
      </c>
      <c r="G124" s="313"/>
      <c r="H124" s="311"/>
      <c r="I124" s="311"/>
      <c r="J124" s="311" t="s">
        <v>1144</v>
      </c>
      <c r="K124" s="335"/>
    </row>
    <row r="125" ht="5.25" customHeight="1">
      <c r="B125" s="336"/>
      <c r="C125" s="314"/>
      <c r="D125" s="314"/>
      <c r="E125" s="314"/>
      <c r="F125" s="314"/>
      <c r="G125" s="294"/>
      <c r="H125" s="314"/>
      <c r="I125" s="314"/>
      <c r="J125" s="314"/>
      <c r="K125" s="337"/>
    </row>
    <row r="126" ht="15" customHeight="1">
      <c r="B126" s="336"/>
      <c r="C126" s="294" t="s">
        <v>1148</v>
      </c>
      <c r="D126" s="314"/>
      <c r="E126" s="314"/>
      <c r="F126" s="316" t="s">
        <v>1145</v>
      </c>
      <c r="G126" s="294"/>
      <c r="H126" s="294" t="s">
        <v>1185</v>
      </c>
      <c r="I126" s="294" t="s">
        <v>1147</v>
      </c>
      <c r="J126" s="294">
        <v>120</v>
      </c>
      <c r="K126" s="338"/>
    </row>
    <row r="127" ht="15" customHeight="1">
      <c r="B127" s="336"/>
      <c r="C127" s="294" t="s">
        <v>1194</v>
      </c>
      <c r="D127" s="294"/>
      <c r="E127" s="294"/>
      <c r="F127" s="316" t="s">
        <v>1145</v>
      </c>
      <c r="G127" s="294"/>
      <c r="H127" s="294" t="s">
        <v>1195</v>
      </c>
      <c r="I127" s="294" t="s">
        <v>1147</v>
      </c>
      <c r="J127" s="294" t="s">
        <v>1196</v>
      </c>
      <c r="K127" s="338"/>
    </row>
    <row r="128" ht="15" customHeight="1">
      <c r="B128" s="336"/>
      <c r="C128" s="294" t="s">
        <v>1093</v>
      </c>
      <c r="D128" s="294"/>
      <c r="E128" s="294"/>
      <c r="F128" s="316" t="s">
        <v>1145</v>
      </c>
      <c r="G128" s="294"/>
      <c r="H128" s="294" t="s">
        <v>1197</v>
      </c>
      <c r="I128" s="294" t="s">
        <v>1147</v>
      </c>
      <c r="J128" s="294" t="s">
        <v>1196</v>
      </c>
      <c r="K128" s="338"/>
    </row>
    <row r="129" ht="15" customHeight="1">
      <c r="B129" s="336"/>
      <c r="C129" s="294" t="s">
        <v>1156</v>
      </c>
      <c r="D129" s="294"/>
      <c r="E129" s="294"/>
      <c r="F129" s="316" t="s">
        <v>1151</v>
      </c>
      <c r="G129" s="294"/>
      <c r="H129" s="294" t="s">
        <v>1157</v>
      </c>
      <c r="I129" s="294" t="s">
        <v>1147</v>
      </c>
      <c r="J129" s="294">
        <v>15</v>
      </c>
      <c r="K129" s="338"/>
    </row>
    <row r="130" ht="15" customHeight="1">
      <c r="B130" s="336"/>
      <c r="C130" s="318" t="s">
        <v>1158</v>
      </c>
      <c r="D130" s="318"/>
      <c r="E130" s="318"/>
      <c r="F130" s="319" t="s">
        <v>1151</v>
      </c>
      <c r="G130" s="318"/>
      <c r="H130" s="318" t="s">
        <v>1159</v>
      </c>
      <c r="I130" s="318" t="s">
        <v>1147</v>
      </c>
      <c r="J130" s="318">
        <v>15</v>
      </c>
      <c r="K130" s="338"/>
    </row>
    <row r="131" ht="15" customHeight="1">
      <c r="B131" s="336"/>
      <c r="C131" s="318" t="s">
        <v>1160</v>
      </c>
      <c r="D131" s="318"/>
      <c r="E131" s="318"/>
      <c r="F131" s="319" t="s">
        <v>1151</v>
      </c>
      <c r="G131" s="318"/>
      <c r="H131" s="318" t="s">
        <v>1161</v>
      </c>
      <c r="I131" s="318" t="s">
        <v>1147</v>
      </c>
      <c r="J131" s="318">
        <v>20</v>
      </c>
      <c r="K131" s="338"/>
    </row>
    <row r="132" ht="15" customHeight="1">
      <c r="B132" s="336"/>
      <c r="C132" s="318" t="s">
        <v>1162</v>
      </c>
      <c r="D132" s="318"/>
      <c r="E132" s="318"/>
      <c r="F132" s="319" t="s">
        <v>1151</v>
      </c>
      <c r="G132" s="318"/>
      <c r="H132" s="318" t="s">
        <v>1163</v>
      </c>
      <c r="I132" s="318" t="s">
        <v>1147</v>
      </c>
      <c r="J132" s="318">
        <v>20</v>
      </c>
      <c r="K132" s="338"/>
    </row>
    <row r="133" ht="15" customHeight="1">
      <c r="B133" s="336"/>
      <c r="C133" s="294" t="s">
        <v>1150</v>
      </c>
      <c r="D133" s="294"/>
      <c r="E133" s="294"/>
      <c r="F133" s="316" t="s">
        <v>1151</v>
      </c>
      <c r="G133" s="294"/>
      <c r="H133" s="294" t="s">
        <v>1185</v>
      </c>
      <c r="I133" s="294" t="s">
        <v>1147</v>
      </c>
      <c r="J133" s="294">
        <v>50</v>
      </c>
      <c r="K133" s="338"/>
    </row>
    <row r="134" ht="15" customHeight="1">
      <c r="B134" s="336"/>
      <c r="C134" s="294" t="s">
        <v>1164</v>
      </c>
      <c r="D134" s="294"/>
      <c r="E134" s="294"/>
      <c r="F134" s="316" t="s">
        <v>1151</v>
      </c>
      <c r="G134" s="294"/>
      <c r="H134" s="294" t="s">
        <v>1185</v>
      </c>
      <c r="I134" s="294" t="s">
        <v>1147</v>
      </c>
      <c r="J134" s="294">
        <v>50</v>
      </c>
      <c r="K134" s="338"/>
    </row>
    <row r="135" ht="15" customHeight="1">
      <c r="B135" s="336"/>
      <c r="C135" s="294" t="s">
        <v>1170</v>
      </c>
      <c r="D135" s="294"/>
      <c r="E135" s="294"/>
      <c r="F135" s="316" t="s">
        <v>1151</v>
      </c>
      <c r="G135" s="294"/>
      <c r="H135" s="294" t="s">
        <v>1185</v>
      </c>
      <c r="I135" s="294" t="s">
        <v>1147</v>
      </c>
      <c r="J135" s="294">
        <v>50</v>
      </c>
      <c r="K135" s="338"/>
    </row>
    <row r="136" ht="15" customHeight="1">
      <c r="B136" s="336"/>
      <c r="C136" s="294" t="s">
        <v>1172</v>
      </c>
      <c r="D136" s="294"/>
      <c r="E136" s="294"/>
      <c r="F136" s="316" t="s">
        <v>1151</v>
      </c>
      <c r="G136" s="294"/>
      <c r="H136" s="294" t="s">
        <v>1185</v>
      </c>
      <c r="I136" s="294" t="s">
        <v>1147</v>
      </c>
      <c r="J136" s="294">
        <v>50</v>
      </c>
      <c r="K136" s="338"/>
    </row>
    <row r="137" ht="15" customHeight="1">
      <c r="B137" s="336"/>
      <c r="C137" s="294" t="s">
        <v>1173</v>
      </c>
      <c r="D137" s="294"/>
      <c r="E137" s="294"/>
      <c r="F137" s="316" t="s">
        <v>1151</v>
      </c>
      <c r="G137" s="294"/>
      <c r="H137" s="294" t="s">
        <v>1198</v>
      </c>
      <c r="I137" s="294" t="s">
        <v>1147</v>
      </c>
      <c r="J137" s="294">
        <v>255</v>
      </c>
      <c r="K137" s="338"/>
    </row>
    <row r="138" ht="15" customHeight="1">
      <c r="B138" s="336"/>
      <c r="C138" s="294" t="s">
        <v>1175</v>
      </c>
      <c r="D138" s="294"/>
      <c r="E138" s="294"/>
      <c r="F138" s="316" t="s">
        <v>1145</v>
      </c>
      <c r="G138" s="294"/>
      <c r="H138" s="294" t="s">
        <v>1199</v>
      </c>
      <c r="I138" s="294" t="s">
        <v>1177</v>
      </c>
      <c r="J138" s="294"/>
      <c r="K138" s="338"/>
    </row>
    <row r="139" ht="15" customHeight="1">
      <c r="B139" s="336"/>
      <c r="C139" s="294" t="s">
        <v>1178</v>
      </c>
      <c r="D139" s="294"/>
      <c r="E139" s="294"/>
      <c r="F139" s="316" t="s">
        <v>1145</v>
      </c>
      <c r="G139" s="294"/>
      <c r="H139" s="294" t="s">
        <v>1200</v>
      </c>
      <c r="I139" s="294" t="s">
        <v>1180</v>
      </c>
      <c r="J139" s="294"/>
      <c r="K139" s="338"/>
    </row>
    <row r="140" ht="15" customHeight="1">
      <c r="B140" s="336"/>
      <c r="C140" s="294" t="s">
        <v>1181</v>
      </c>
      <c r="D140" s="294"/>
      <c r="E140" s="294"/>
      <c r="F140" s="316" t="s">
        <v>1145</v>
      </c>
      <c r="G140" s="294"/>
      <c r="H140" s="294" t="s">
        <v>1181</v>
      </c>
      <c r="I140" s="294" t="s">
        <v>1180</v>
      </c>
      <c r="J140" s="294"/>
      <c r="K140" s="338"/>
    </row>
    <row r="141" ht="15" customHeight="1">
      <c r="B141" s="336"/>
      <c r="C141" s="294" t="s">
        <v>46</v>
      </c>
      <c r="D141" s="294"/>
      <c r="E141" s="294"/>
      <c r="F141" s="316" t="s">
        <v>1145</v>
      </c>
      <c r="G141" s="294"/>
      <c r="H141" s="294" t="s">
        <v>1201</v>
      </c>
      <c r="I141" s="294" t="s">
        <v>1180</v>
      </c>
      <c r="J141" s="294"/>
      <c r="K141" s="338"/>
    </row>
    <row r="142" ht="15" customHeight="1">
      <c r="B142" s="336"/>
      <c r="C142" s="294" t="s">
        <v>1202</v>
      </c>
      <c r="D142" s="294"/>
      <c r="E142" s="294"/>
      <c r="F142" s="316" t="s">
        <v>1145</v>
      </c>
      <c r="G142" s="294"/>
      <c r="H142" s="294" t="s">
        <v>1203</v>
      </c>
      <c r="I142" s="294" t="s">
        <v>1180</v>
      </c>
      <c r="J142" s="294"/>
      <c r="K142" s="338"/>
    </row>
    <row r="143" ht="15" customHeight="1">
      <c r="B143" s="339"/>
      <c r="C143" s="340"/>
      <c r="D143" s="340"/>
      <c r="E143" s="340"/>
      <c r="F143" s="340"/>
      <c r="G143" s="340"/>
      <c r="H143" s="340"/>
      <c r="I143" s="340"/>
      <c r="J143" s="340"/>
      <c r="K143" s="341"/>
    </row>
    <row r="144" ht="18.75" customHeight="1">
      <c r="B144" s="291"/>
      <c r="C144" s="291"/>
      <c r="D144" s="291"/>
      <c r="E144" s="291"/>
      <c r="F144" s="328"/>
      <c r="G144" s="291"/>
      <c r="H144" s="291"/>
      <c r="I144" s="291"/>
      <c r="J144" s="291"/>
      <c r="K144" s="291"/>
    </row>
    <row r="145" ht="18.75" customHeight="1">
      <c r="B145" s="302"/>
      <c r="C145" s="302"/>
      <c r="D145" s="302"/>
      <c r="E145" s="302"/>
      <c r="F145" s="302"/>
      <c r="G145" s="302"/>
      <c r="H145" s="302"/>
      <c r="I145" s="302"/>
      <c r="J145" s="302"/>
      <c r="K145" s="302"/>
    </row>
    <row r="146" ht="7.5" customHeight="1">
      <c r="B146" s="303"/>
      <c r="C146" s="304"/>
      <c r="D146" s="304"/>
      <c r="E146" s="304"/>
      <c r="F146" s="304"/>
      <c r="G146" s="304"/>
      <c r="H146" s="304"/>
      <c r="I146" s="304"/>
      <c r="J146" s="304"/>
      <c r="K146" s="305"/>
    </row>
    <row r="147" ht="45" customHeight="1">
      <c r="B147" s="306"/>
      <c r="C147" s="307" t="s">
        <v>1204</v>
      </c>
      <c r="D147" s="307"/>
      <c r="E147" s="307"/>
      <c r="F147" s="307"/>
      <c r="G147" s="307"/>
      <c r="H147" s="307"/>
      <c r="I147" s="307"/>
      <c r="J147" s="307"/>
      <c r="K147" s="308"/>
    </row>
    <row r="148" ht="17.25" customHeight="1">
      <c r="B148" s="306"/>
      <c r="C148" s="309" t="s">
        <v>1139</v>
      </c>
      <c r="D148" s="309"/>
      <c r="E148" s="309"/>
      <c r="F148" s="309" t="s">
        <v>1140</v>
      </c>
      <c r="G148" s="310"/>
      <c r="H148" s="309" t="s">
        <v>62</v>
      </c>
      <c r="I148" s="309" t="s">
        <v>65</v>
      </c>
      <c r="J148" s="309" t="s">
        <v>1141</v>
      </c>
      <c r="K148" s="308"/>
    </row>
    <row r="149" ht="17.25" customHeight="1">
      <c r="B149" s="306"/>
      <c r="C149" s="311" t="s">
        <v>1142</v>
      </c>
      <c r="D149" s="311"/>
      <c r="E149" s="311"/>
      <c r="F149" s="312" t="s">
        <v>1143</v>
      </c>
      <c r="G149" s="313"/>
      <c r="H149" s="311"/>
      <c r="I149" s="311"/>
      <c r="J149" s="311" t="s">
        <v>1144</v>
      </c>
      <c r="K149" s="308"/>
    </row>
    <row r="150" ht="5.25" customHeight="1">
      <c r="B150" s="317"/>
      <c r="C150" s="314"/>
      <c r="D150" s="314"/>
      <c r="E150" s="314"/>
      <c r="F150" s="314"/>
      <c r="G150" s="315"/>
      <c r="H150" s="314"/>
      <c r="I150" s="314"/>
      <c r="J150" s="314"/>
      <c r="K150" s="338"/>
    </row>
    <row r="151" ht="15" customHeight="1">
      <c r="B151" s="317"/>
      <c r="C151" s="342" t="s">
        <v>1148</v>
      </c>
      <c r="D151" s="294"/>
      <c r="E151" s="294"/>
      <c r="F151" s="343" t="s">
        <v>1145</v>
      </c>
      <c r="G151" s="294"/>
      <c r="H151" s="342" t="s">
        <v>1185</v>
      </c>
      <c r="I151" s="342" t="s">
        <v>1147</v>
      </c>
      <c r="J151" s="342">
        <v>120</v>
      </c>
      <c r="K151" s="338"/>
    </row>
    <row r="152" ht="15" customHeight="1">
      <c r="B152" s="317"/>
      <c r="C152" s="342" t="s">
        <v>1194</v>
      </c>
      <c r="D152" s="294"/>
      <c r="E152" s="294"/>
      <c r="F152" s="343" t="s">
        <v>1145</v>
      </c>
      <c r="G152" s="294"/>
      <c r="H152" s="342" t="s">
        <v>1205</v>
      </c>
      <c r="I152" s="342" t="s">
        <v>1147</v>
      </c>
      <c r="J152" s="342" t="s">
        <v>1196</v>
      </c>
      <c r="K152" s="338"/>
    </row>
    <row r="153" ht="15" customHeight="1">
      <c r="B153" s="317"/>
      <c r="C153" s="342" t="s">
        <v>1093</v>
      </c>
      <c r="D153" s="294"/>
      <c r="E153" s="294"/>
      <c r="F153" s="343" t="s">
        <v>1145</v>
      </c>
      <c r="G153" s="294"/>
      <c r="H153" s="342" t="s">
        <v>1206</v>
      </c>
      <c r="I153" s="342" t="s">
        <v>1147</v>
      </c>
      <c r="J153" s="342" t="s">
        <v>1196</v>
      </c>
      <c r="K153" s="338"/>
    </row>
    <row r="154" ht="15" customHeight="1">
      <c r="B154" s="317"/>
      <c r="C154" s="342" t="s">
        <v>1150</v>
      </c>
      <c r="D154" s="294"/>
      <c r="E154" s="294"/>
      <c r="F154" s="343" t="s">
        <v>1151</v>
      </c>
      <c r="G154" s="294"/>
      <c r="H154" s="342" t="s">
        <v>1185</v>
      </c>
      <c r="I154" s="342" t="s">
        <v>1147</v>
      </c>
      <c r="J154" s="342">
        <v>50</v>
      </c>
      <c r="K154" s="338"/>
    </row>
    <row r="155" ht="15" customHeight="1">
      <c r="B155" s="317"/>
      <c r="C155" s="342" t="s">
        <v>1153</v>
      </c>
      <c r="D155" s="294"/>
      <c r="E155" s="294"/>
      <c r="F155" s="343" t="s">
        <v>1145</v>
      </c>
      <c r="G155" s="294"/>
      <c r="H155" s="342" t="s">
        <v>1185</v>
      </c>
      <c r="I155" s="342" t="s">
        <v>1155</v>
      </c>
      <c r="J155" s="342"/>
      <c r="K155" s="338"/>
    </row>
    <row r="156" ht="15" customHeight="1">
      <c r="B156" s="317"/>
      <c r="C156" s="342" t="s">
        <v>1164</v>
      </c>
      <c r="D156" s="294"/>
      <c r="E156" s="294"/>
      <c r="F156" s="343" t="s">
        <v>1151</v>
      </c>
      <c r="G156" s="294"/>
      <c r="H156" s="342" t="s">
        <v>1185</v>
      </c>
      <c r="I156" s="342" t="s">
        <v>1147</v>
      </c>
      <c r="J156" s="342">
        <v>50</v>
      </c>
      <c r="K156" s="338"/>
    </row>
    <row r="157" ht="15" customHeight="1">
      <c r="B157" s="317"/>
      <c r="C157" s="342" t="s">
        <v>1172</v>
      </c>
      <c r="D157" s="294"/>
      <c r="E157" s="294"/>
      <c r="F157" s="343" t="s">
        <v>1151</v>
      </c>
      <c r="G157" s="294"/>
      <c r="H157" s="342" t="s">
        <v>1185</v>
      </c>
      <c r="I157" s="342" t="s">
        <v>1147</v>
      </c>
      <c r="J157" s="342">
        <v>50</v>
      </c>
      <c r="K157" s="338"/>
    </row>
    <row r="158" ht="15" customHeight="1">
      <c r="B158" s="317"/>
      <c r="C158" s="342" t="s">
        <v>1170</v>
      </c>
      <c r="D158" s="294"/>
      <c r="E158" s="294"/>
      <c r="F158" s="343" t="s">
        <v>1151</v>
      </c>
      <c r="G158" s="294"/>
      <c r="H158" s="342" t="s">
        <v>1185</v>
      </c>
      <c r="I158" s="342" t="s">
        <v>1147</v>
      </c>
      <c r="J158" s="342">
        <v>50</v>
      </c>
      <c r="K158" s="338"/>
    </row>
    <row r="159" ht="15" customHeight="1">
      <c r="B159" s="317"/>
      <c r="C159" s="342" t="s">
        <v>98</v>
      </c>
      <c r="D159" s="294"/>
      <c r="E159" s="294"/>
      <c r="F159" s="343" t="s">
        <v>1145</v>
      </c>
      <c r="G159" s="294"/>
      <c r="H159" s="342" t="s">
        <v>1207</v>
      </c>
      <c r="I159" s="342" t="s">
        <v>1147</v>
      </c>
      <c r="J159" s="342" t="s">
        <v>1208</v>
      </c>
      <c r="K159" s="338"/>
    </row>
    <row r="160" ht="15" customHeight="1">
      <c r="B160" s="317"/>
      <c r="C160" s="342" t="s">
        <v>1209</v>
      </c>
      <c r="D160" s="294"/>
      <c r="E160" s="294"/>
      <c r="F160" s="343" t="s">
        <v>1145</v>
      </c>
      <c r="G160" s="294"/>
      <c r="H160" s="342" t="s">
        <v>1210</v>
      </c>
      <c r="I160" s="342" t="s">
        <v>1180</v>
      </c>
      <c r="J160" s="342"/>
      <c r="K160" s="338"/>
    </row>
    <row r="161" ht="15" customHeight="1">
      <c r="B161" s="344"/>
      <c r="C161" s="326"/>
      <c r="D161" s="326"/>
      <c r="E161" s="326"/>
      <c r="F161" s="326"/>
      <c r="G161" s="326"/>
      <c r="H161" s="326"/>
      <c r="I161" s="326"/>
      <c r="J161" s="326"/>
      <c r="K161" s="345"/>
    </row>
    <row r="162" ht="18.75" customHeight="1">
      <c r="B162" s="291"/>
      <c r="C162" s="294"/>
      <c r="D162" s="294"/>
      <c r="E162" s="294"/>
      <c r="F162" s="316"/>
      <c r="G162" s="294"/>
      <c r="H162" s="294"/>
      <c r="I162" s="294"/>
      <c r="J162" s="294"/>
      <c r="K162" s="291"/>
    </row>
    <row r="163" ht="18.75" customHeight="1">
      <c r="B163" s="302"/>
      <c r="C163" s="302"/>
      <c r="D163" s="302"/>
      <c r="E163" s="302"/>
      <c r="F163" s="302"/>
      <c r="G163" s="302"/>
      <c r="H163" s="302"/>
      <c r="I163" s="302"/>
      <c r="J163" s="302"/>
      <c r="K163" s="302"/>
    </row>
    <row r="164" ht="7.5" customHeight="1">
      <c r="B164" s="281"/>
      <c r="C164" s="282"/>
      <c r="D164" s="282"/>
      <c r="E164" s="282"/>
      <c r="F164" s="282"/>
      <c r="G164" s="282"/>
      <c r="H164" s="282"/>
      <c r="I164" s="282"/>
      <c r="J164" s="282"/>
      <c r="K164" s="283"/>
    </row>
    <row r="165" ht="45" customHeight="1">
      <c r="B165" s="284"/>
      <c r="C165" s="285" t="s">
        <v>1211</v>
      </c>
      <c r="D165" s="285"/>
      <c r="E165" s="285"/>
      <c r="F165" s="285"/>
      <c r="G165" s="285"/>
      <c r="H165" s="285"/>
      <c r="I165" s="285"/>
      <c r="J165" s="285"/>
      <c r="K165" s="286"/>
    </row>
    <row r="166" ht="17.25" customHeight="1">
      <c r="B166" s="284"/>
      <c r="C166" s="309" t="s">
        <v>1139</v>
      </c>
      <c r="D166" s="309"/>
      <c r="E166" s="309"/>
      <c r="F166" s="309" t="s">
        <v>1140</v>
      </c>
      <c r="G166" s="346"/>
      <c r="H166" s="347" t="s">
        <v>62</v>
      </c>
      <c r="I166" s="347" t="s">
        <v>65</v>
      </c>
      <c r="J166" s="309" t="s">
        <v>1141</v>
      </c>
      <c r="K166" s="286"/>
    </row>
    <row r="167" ht="17.25" customHeight="1">
      <c r="B167" s="287"/>
      <c r="C167" s="311" t="s">
        <v>1142</v>
      </c>
      <c r="D167" s="311"/>
      <c r="E167" s="311"/>
      <c r="F167" s="312" t="s">
        <v>1143</v>
      </c>
      <c r="G167" s="348"/>
      <c r="H167" s="349"/>
      <c r="I167" s="349"/>
      <c r="J167" s="311" t="s">
        <v>1144</v>
      </c>
      <c r="K167" s="289"/>
    </row>
    <row r="168" ht="5.25" customHeight="1">
      <c r="B168" s="317"/>
      <c r="C168" s="314"/>
      <c r="D168" s="314"/>
      <c r="E168" s="314"/>
      <c r="F168" s="314"/>
      <c r="G168" s="315"/>
      <c r="H168" s="314"/>
      <c r="I168" s="314"/>
      <c r="J168" s="314"/>
      <c r="K168" s="338"/>
    </row>
    <row r="169" ht="15" customHeight="1">
      <c r="B169" s="317"/>
      <c r="C169" s="294" t="s">
        <v>1148</v>
      </c>
      <c r="D169" s="294"/>
      <c r="E169" s="294"/>
      <c r="F169" s="316" t="s">
        <v>1145</v>
      </c>
      <c r="G169" s="294"/>
      <c r="H169" s="294" t="s">
        <v>1185</v>
      </c>
      <c r="I169" s="294" t="s">
        <v>1147</v>
      </c>
      <c r="J169" s="294">
        <v>120</v>
      </c>
      <c r="K169" s="338"/>
    </row>
    <row r="170" ht="15" customHeight="1">
      <c r="B170" s="317"/>
      <c r="C170" s="294" t="s">
        <v>1194</v>
      </c>
      <c r="D170" s="294"/>
      <c r="E170" s="294"/>
      <c r="F170" s="316" t="s">
        <v>1145</v>
      </c>
      <c r="G170" s="294"/>
      <c r="H170" s="294" t="s">
        <v>1195</v>
      </c>
      <c r="I170" s="294" t="s">
        <v>1147</v>
      </c>
      <c r="J170" s="294" t="s">
        <v>1196</v>
      </c>
      <c r="K170" s="338"/>
    </row>
    <row r="171" ht="15" customHeight="1">
      <c r="B171" s="317"/>
      <c r="C171" s="294" t="s">
        <v>1093</v>
      </c>
      <c r="D171" s="294"/>
      <c r="E171" s="294"/>
      <c r="F171" s="316" t="s">
        <v>1145</v>
      </c>
      <c r="G171" s="294"/>
      <c r="H171" s="294" t="s">
        <v>1212</v>
      </c>
      <c r="I171" s="294" t="s">
        <v>1147</v>
      </c>
      <c r="J171" s="294" t="s">
        <v>1196</v>
      </c>
      <c r="K171" s="338"/>
    </row>
    <row r="172" ht="15" customHeight="1">
      <c r="B172" s="317"/>
      <c r="C172" s="294" t="s">
        <v>1150</v>
      </c>
      <c r="D172" s="294"/>
      <c r="E172" s="294"/>
      <c r="F172" s="316" t="s">
        <v>1151</v>
      </c>
      <c r="G172" s="294"/>
      <c r="H172" s="294" t="s">
        <v>1212</v>
      </c>
      <c r="I172" s="294" t="s">
        <v>1147</v>
      </c>
      <c r="J172" s="294">
        <v>50</v>
      </c>
      <c r="K172" s="338"/>
    </row>
    <row r="173" ht="15" customHeight="1">
      <c r="B173" s="317"/>
      <c r="C173" s="294" t="s">
        <v>1153</v>
      </c>
      <c r="D173" s="294"/>
      <c r="E173" s="294"/>
      <c r="F173" s="316" t="s">
        <v>1145</v>
      </c>
      <c r="G173" s="294"/>
      <c r="H173" s="294" t="s">
        <v>1212</v>
      </c>
      <c r="I173" s="294" t="s">
        <v>1155</v>
      </c>
      <c r="J173" s="294"/>
      <c r="K173" s="338"/>
    </row>
    <row r="174" ht="15" customHeight="1">
      <c r="B174" s="317"/>
      <c r="C174" s="294" t="s">
        <v>1164</v>
      </c>
      <c r="D174" s="294"/>
      <c r="E174" s="294"/>
      <c r="F174" s="316" t="s">
        <v>1151</v>
      </c>
      <c r="G174" s="294"/>
      <c r="H174" s="294" t="s">
        <v>1212</v>
      </c>
      <c r="I174" s="294" t="s">
        <v>1147</v>
      </c>
      <c r="J174" s="294">
        <v>50</v>
      </c>
      <c r="K174" s="338"/>
    </row>
    <row r="175" ht="15" customHeight="1">
      <c r="B175" s="317"/>
      <c r="C175" s="294" t="s">
        <v>1172</v>
      </c>
      <c r="D175" s="294"/>
      <c r="E175" s="294"/>
      <c r="F175" s="316" t="s">
        <v>1151</v>
      </c>
      <c r="G175" s="294"/>
      <c r="H175" s="294" t="s">
        <v>1212</v>
      </c>
      <c r="I175" s="294" t="s">
        <v>1147</v>
      </c>
      <c r="J175" s="294">
        <v>50</v>
      </c>
      <c r="K175" s="338"/>
    </row>
    <row r="176" ht="15" customHeight="1">
      <c r="B176" s="317"/>
      <c r="C176" s="294" t="s">
        <v>1170</v>
      </c>
      <c r="D176" s="294"/>
      <c r="E176" s="294"/>
      <c r="F176" s="316" t="s">
        <v>1151</v>
      </c>
      <c r="G176" s="294"/>
      <c r="H176" s="294" t="s">
        <v>1212</v>
      </c>
      <c r="I176" s="294" t="s">
        <v>1147</v>
      </c>
      <c r="J176" s="294">
        <v>50</v>
      </c>
      <c r="K176" s="338"/>
    </row>
    <row r="177" ht="15" customHeight="1">
      <c r="B177" s="317"/>
      <c r="C177" s="294" t="s">
        <v>106</v>
      </c>
      <c r="D177" s="294"/>
      <c r="E177" s="294"/>
      <c r="F177" s="316" t="s">
        <v>1145</v>
      </c>
      <c r="G177" s="294"/>
      <c r="H177" s="294" t="s">
        <v>1213</v>
      </c>
      <c r="I177" s="294" t="s">
        <v>1214</v>
      </c>
      <c r="J177" s="294"/>
      <c r="K177" s="338"/>
    </row>
    <row r="178" ht="15" customHeight="1">
      <c r="B178" s="317"/>
      <c r="C178" s="294" t="s">
        <v>65</v>
      </c>
      <c r="D178" s="294"/>
      <c r="E178" s="294"/>
      <c r="F178" s="316" t="s">
        <v>1145</v>
      </c>
      <c r="G178" s="294"/>
      <c r="H178" s="294" t="s">
        <v>1215</v>
      </c>
      <c r="I178" s="294" t="s">
        <v>1216</v>
      </c>
      <c r="J178" s="294">
        <v>1</v>
      </c>
      <c r="K178" s="338"/>
    </row>
    <row r="179" ht="15" customHeight="1">
      <c r="B179" s="317"/>
      <c r="C179" s="294" t="s">
        <v>61</v>
      </c>
      <c r="D179" s="294"/>
      <c r="E179" s="294"/>
      <c r="F179" s="316" t="s">
        <v>1145</v>
      </c>
      <c r="G179" s="294"/>
      <c r="H179" s="294" t="s">
        <v>1217</v>
      </c>
      <c r="I179" s="294" t="s">
        <v>1147</v>
      </c>
      <c r="J179" s="294">
        <v>20</v>
      </c>
      <c r="K179" s="338"/>
    </row>
    <row r="180" ht="15" customHeight="1">
      <c r="B180" s="317"/>
      <c r="C180" s="294" t="s">
        <v>62</v>
      </c>
      <c r="D180" s="294"/>
      <c r="E180" s="294"/>
      <c r="F180" s="316" t="s">
        <v>1145</v>
      </c>
      <c r="G180" s="294"/>
      <c r="H180" s="294" t="s">
        <v>1218</v>
      </c>
      <c r="I180" s="294" t="s">
        <v>1147</v>
      </c>
      <c r="J180" s="294">
        <v>255</v>
      </c>
      <c r="K180" s="338"/>
    </row>
    <row r="181" ht="15" customHeight="1">
      <c r="B181" s="317"/>
      <c r="C181" s="294" t="s">
        <v>107</v>
      </c>
      <c r="D181" s="294"/>
      <c r="E181" s="294"/>
      <c r="F181" s="316" t="s">
        <v>1145</v>
      </c>
      <c r="G181" s="294"/>
      <c r="H181" s="294" t="s">
        <v>1109</v>
      </c>
      <c r="I181" s="294" t="s">
        <v>1147</v>
      </c>
      <c r="J181" s="294">
        <v>10</v>
      </c>
      <c r="K181" s="338"/>
    </row>
    <row r="182" ht="15" customHeight="1">
      <c r="B182" s="317"/>
      <c r="C182" s="294" t="s">
        <v>108</v>
      </c>
      <c r="D182" s="294"/>
      <c r="E182" s="294"/>
      <c r="F182" s="316" t="s">
        <v>1145</v>
      </c>
      <c r="G182" s="294"/>
      <c r="H182" s="294" t="s">
        <v>1219</v>
      </c>
      <c r="I182" s="294" t="s">
        <v>1180</v>
      </c>
      <c r="J182" s="294"/>
      <c r="K182" s="338"/>
    </row>
    <row r="183" ht="15" customHeight="1">
      <c r="B183" s="317"/>
      <c r="C183" s="294" t="s">
        <v>1220</v>
      </c>
      <c r="D183" s="294"/>
      <c r="E183" s="294"/>
      <c r="F183" s="316" t="s">
        <v>1145</v>
      </c>
      <c r="G183" s="294"/>
      <c r="H183" s="294" t="s">
        <v>1221</v>
      </c>
      <c r="I183" s="294" t="s">
        <v>1180</v>
      </c>
      <c r="J183" s="294"/>
      <c r="K183" s="338"/>
    </row>
    <row r="184" ht="15" customHeight="1">
      <c r="B184" s="317"/>
      <c r="C184" s="294" t="s">
        <v>1209</v>
      </c>
      <c r="D184" s="294"/>
      <c r="E184" s="294"/>
      <c r="F184" s="316" t="s">
        <v>1145</v>
      </c>
      <c r="G184" s="294"/>
      <c r="H184" s="294" t="s">
        <v>1222</v>
      </c>
      <c r="I184" s="294" t="s">
        <v>1180</v>
      </c>
      <c r="J184" s="294"/>
      <c r="K184" s="338"/>
    </row>
    <row r="185" ht="15" customHeight="1">
      <c r="B185" s="317"/>
      <c r="C185" s="294" t="s">
        <v>110</v>
      </c>
      <c r="D185" s="294"/>
      <c r="E185" s="294"/>
      <c r="F185" s="316" t="s">
        <v>1151</v>
      </c>
      <c r="G185" s="294"/>
      <c r="H185" s="294" t="s">
        <v>1223</v>
      </c>
      <c r="I185" s="294" t="s">
        <v>1147</v>
      </c>
      <c r="J185" s="294">
        <v>50</v>
      </c>
      <c r="K185" s="338"/>
    </row>
    <row r="186" ht="15" customHeight="1">
      <c r="B186" s="317"/>
      <c r="C186" s="294" t="s">
        <v>1224</v>
      </c>
      <c r="D186" s="294"/>
      <c r="E186" s="294"/>
      <c r="F186" s="316" t="s">
        <v>1151</v>
      </c>
      <c r="G186" s="294"/>
      <c r="H186" s="294" t="s">
        <v>1225</v>
      </c>
      <c r="I186" s="294" t="s">
        <v>1226</v>
      </c>
      <c r="J186" s="294"/>
      <c r="K186" s="338"/>
    </row>
    <row r="187" ht="15" customHeight="1">
      <c r="B187" s="317"/>
      <c r="C187" s="294" t="s">
        <v>1227</v>
      </c>
      <c r="D187" s="294"/>
      <c r="E187" s="294"/>
      <c r="F187" s="316" t="s">
        <v>1151</v>
      </c>
      <c r="G187" s="294"/>
      <c r="H187" s="294" t="s">
        <v>1228</v>
      </c>
      <c r="I187" s="294" t="s">
        <v>1226</v>
      </c>
      <c r="J187" s="294"/>
      <c r="K187" s="338"/>
    </row>
    <row r="188" ht="15" customHeight="1">
      <c r="B188" s="317"/>
      <c r="C188" s="294" t="s">
        <v>1229</v>
      </c>
      <c r="D188" s="294"/>
      <c r="E188" s="294"/>
      <c r="F188" s="316" t="s">
        <v>1151</v>
      </c>
      <c r="G188" s="294"/>
      <c r="H188" s="294" t="s">
        <v>1230</v>
      </c>
      <c r="I188" s="294" t="s">
        <v>1226</v>
      </c>
      <c r="J188" s="294"/>
      <c r="K188" s="338"/>
    </row>
    <row r="189" ht="15" customHeight="1">
      <c r="B189" s="317"/>
      <c r="C189" s="350" t="s">
        <v>1231</v>
      </c>
      <c r="D189" s="294"/>
      <c r="E189" s="294"/>
      <c r="F189" s="316" t="s">
        <v>1151</v>
      </c>
      <c r="G189" s="294"/>
      <c r="H189" s="294" t="s">
        <v>1232</v>
      </c>
      <c r="I189" s="294" t="s">
        <v>1233</v>
      </c>
      <c r="J189" s="351" t="s">
        <v>1234</v>
      </c>
      <c r="K189" s="338"/>
    </row>
    <row r="190" ht="15" customHeight="1">
      <c r="B190" s="317"/>
      <c r="C190" s="301" t="s">
        <v>50</v>
      </c>
      <c r="D190" s="294"/>
      <c r="E190" s="294"/>
      <c r="F190" s="316" t="s">
        <v>1145</v>
      </c>
      <c r="G190" s="294"/>
      <c r="H190" s="291" t="s">
        <v>1235</v>
      </c>
      <c r="I190" s="294" t="s">
        <v>1236</v>
      </c>
      <c r="J190" s="294"/>
      <c r="K190" s="338"/>
    </row>
    <row r="191" ht="15" customHeight="1">
      <c r="B191" s="317"/>
      <c r="C191" s="301" t="s">
        <v>1237</v>
      </c>
      <c r="D191" s="294"/>
      <c r="E191" s="294"/>
      <c r="F191" s="316" t="s">
        <v>1145</v>
      </c>
      <c r="G191" s="294"/>
      <c r="H191" s="294" t="s">
        <v>1238</v>
      </c>
      <c r="I191" s="294" t="s">
        <v>1180</v>
      </c>
      <c r="J191" s="294"/>
      <c r="K191" s="338"/>
    </row>
    <row r="192" ht="15" customHeight="1">
      <c r="B192" s="317"/>
      <c r="C192" s="301" t="s">
        <v>1239</v>
      </c>
      <c r="D192" s="294"/>
      <c r="E192" s="294"/>
      <c r="F192" s="316" t="s">
        <v>1145</v>
      </c>
      <c r="G192" s="294"/>
      <c r="H192" s="294" t="s">
        <v>1240</v>
      </c>
      <c r="I192" s="294" t="s">
        <v>1180</v>
      </c>
      <c r="J192" s="294"/>
      <c r="K192" s="338"/>
    </row>
    <row r="193" ht="15" customHeight="1">
      <c r="B193" s="317"/>
      <c r="C193" s="301" t="s">
        <v>1241</v>
      </c>
      <c r="D193" s="294"/>
      <c r="E193" s="294"/>
      <c r="F193" s="316" t="s">
        <v>1151</v>
      </c>
      <c r="G193" s="294"/>
      <c r="H193" s="294" t="s">
        <v>1242</v>
      </c>
      <c r="I193" s="294" t="s">
        <v>1180</v>
      </c>
      <c r="J193" s="294"/>
      <c r="K193" s="338"/>
    </row>
    <row r="194" ht="15" customHeight="1">
      <c r="B194" s="344"/>
      <c r="C194" s="352"/>
      <c r="D194" s="326"/>
      <c r="E194" s="326"/>
      <c r="F194" s="326"/>
      <c r="G194" s="326"/>
      <c r="H194" s="326"/>
      <c r="I194" s="326"/>
      <c r="J194" s="326"/>
      <c r="K194" s="345"/>
    </row>
    <row r="195" ht="18.75" customHeight="1">
      <c r="B195" s="291"/>
      <c r="C195" s="294"/>
      <c r="D195" s="294"/>
      <c r="E195" s="294"/>
      <c r="F195" s="316"/>
      <c r="G195" s="294"/>
      <c r="H195" s="294"/>
      <c r="I195" s="294"/>
      <c r="J195" s="294"/>
      <c r="K195" s="291"/>
    </row>
    <row r="196" ht="18.75" customHeight="1">
      <c r="B196" s="291"/>
      <c r="C196" s="294"/>
      <c r="D196" s="294"/>
      <c r="E196" s="294"/>
      <c r="F196" s="316"/>
      <c r="G196" s="294"/>
      <c r="H196" s="294"/>
      <c r="I196" s="294"/>
      <c r="J196" s="294"/>
      <c r="K196" s="291"/>
    </row>
    <row r="197" ht="18.75" customHeight="1">
      <c r="B197" s="302"/>
      <c r="C197" s="302"/>
      <c r="D197" s="302"/>
      <c r="E197" s="302"/>
      <c r="F197" s="302"/>
      <c r="G197" s="302"/>
      <c r="H197" s="302"/>
      <c r="I197" s="302"/>
      <c r="J197" s="302"/>
      <c r="K197" s="302"/>
    </row>
    <row r="198" ht="13.5">
      <c r="B198" s="281"/>
      <c r="C198" s="282"/>
      <c r="D198" s="282"/>
      <c r="E198" s="282"/>
      <c r="F198" s="282"/>
      <c r="G198" s="282"/>
      <c r="H198" s="282"/>
      <c r="I198" s="282"/>
      <c r="J198" s="282"/>
      <c r="K198" s="283"/>
    </row>
    <row r="199" ht="21">
      <c r="B199" s="284"/>
      <c r="C199" s="285" t="s">
        <v>1243</v>
      </c>
      <c r="D199" s="285"/>
      <c r="E199" s="285"/>
      <c r="F199" s="285"/>
      <c r="G199" s="285"/>
      <c r="H199" s="285"/>
      <c r="I199" s="285"/>
      <c r="J199" s="285"/>
      <c r="K199" s="286"/>
    </row>
    <row r="200" ht="25.5" customHeight="1">
      <c r="B200" s="284"/>
      <c r="C200" s="353" t="s">
        <v>1244</v>
      </c>
      <c r="D200" s="353"/>
      <c r="E200" s="353"/>
      <c r="F200" s="353" t="s">
        <v>1245</v>
      </c>
      <c r="G200" s="354"/>
      <c r="H200" s="353" t="s">
        <v>1246</v>
      </c>
      <c r="I200" s="353"/>
      <c r="J200" s="353"/>
      <c r="K200" s="286"/>
    </row>
    <row r="201" ht="5.25" customHeight="1">
      <c r="B201" s="317"/>
      <c r="C201" s="314"/>
      <c r="D201" s="314"/>
      <c r="E201" s="314"/>
      <c r="F201" s="314"/>
      <c r="G201" s="294"/>
      <c r="H201" s="314"/>
      <c r="I201" s="314"/>
      <c r="J201" s="314"/>
      <c r="K201" s="338"/>
    </row>
    <row r="202" ht="15" customHeight="1">
      <c r="B202" s="317"/>
      <c r="C202" s="294" t="s">
        <v>1236</v>
      </c>
      <c r="D202" s="294"/>
      <c r="E202" s="294"/>
      <c r="F202" s="316" t="s">
        <v>51</v>
      </c>
      <c r="G202" s="294"/>
      <c r="H202" s="294" t="s">
        <v>1247</v>
      </c>
      <c r="I202" s="294"/>
      <c r="J202" s="294"/>
      <c r="K202" s="338"/>
    </row>
    <row r="203" ht="15" customHeight="1">
      <c r="B203" s="317"/>
      <c r="C203" s="323"/>
      <c r="D203" s="294"/>
      <c r="E203" s="294"/>
      <c r="F203" s="316" t="s">
        <v>52</v>
      </c>
      <c r="G203" s="294"/>
      <c r="H203" s="294" t="s">
        <v>1248</v>
      </c>
      <c r="I203" s="294"/>
      <c r="J203" s="294"/>
      <c r="K203" s="338"/>
    </row>
    <row r="204" ht="15" customHeight="1">
      <c r="B204" s="317"/>
      <c r="C204" s="323"/>
      <c r="D204" s="294"/>
      <c r="E204" s="294"/>
      <c r="F204" s="316" t="s">
        <v>55</v>
      </c>
      <c r="G204" s="294"/>
      <c r="H204" s="294" t="s">
        <v>1249</v>
      </c>
      <c r="I204" s="294"/>
      <c r="J204" s="294"/>
      <c r="K204" s="338"/>
    </row>
    <row r="205" ht="15" customHeight="1">
      <c r="B205" s="317"/>
      <c r="C205" s="294"/>
      <c r="D205" s="294"/>
      <c r="E205" s="294"/>
      <c r="F205" s="316" t="s">
        <v>53</v>
      </c>
      <c r="G205" s="294"/>
      <c r="H205" s="294" t="s">
        <v>1250</v>
      </c>
      <c r="I205" s="294"/>
      <c r="J205" s="294"/>
      <c r="K205" s="338"/>
    </row>
    <row r="206" ht="15" customHeight="1">
      <c r="B206" s="317"/>
      <c r="C206" s="294"/>
      <c r="D206" s="294"/>
      <c r="E206" s="294"/>
      <c r="F206" s="316" t="s">
        <v>54</v>
      </c>
      <c r="G206" s="294"/>
      <c r="H206" s="294" t="s">
        <v>1251</v>
      </c>
      <c r="I206" s="294"/>
      <c r="J206" s="294"/>
      <c r="K206" s="338"/>
    </row>
    <row r="207" ht="15" customHeight="1">
      <c r="B207" s="317"/>
      <c r="C207" s="294"/>
      <c r="D207" s="294"/>
      <c r="E207" s="294"/>
      <c r="F207" s="316"/>
      <c r="G207" s="294"/>
      <c r="H207" s="294"/>
      <c r="I207" s="294"/>
      <c r="J207" s="294"/>
      <c r="K207" s="338"/>
    </row>
    <row r="208" ht="15" customHeight="1">
      <c r="B208" s="317"/>
      <c r="C208" s="294" t="s">
        <v>1192</v>
      </c>
      <c r="D208" s="294"/>
      <c r="E208" s="294"/>
      <c r="F208" s="316" t="s">
        <v>84</v>
      </c>
      <c r="G208" s="294"/>
      <c r="H208" s="294" t="s">
        <v>1252</v>
      </c>
      <c r="I208" s="294"/>
      <c r="J208" s="294"/>
      <c r="K208" s="338"/>
    </row>
    <row r="209" ht="15" customHeight="1">
      <c r="B209" s="317"/>
      <c r="C209" s="323"/>
      <c r="D209" s="294"/>
      <c r="E209" s="294"/>
      <c r="F209" s="316" t="s">
        <v>1087</v>
      </c>
      <c r="G209" s="294"/>
      <c r="H209" s="294" t="s">
        <v>1088</v>
      </c>
      <c r="I209" s="294"/>
      <c r="J209" s="294"/>
      <c r="K209" s="338"/>
    </row>
    <row r="210" ht="15" customHeight="1">
      <c r="B210" s="317"/>
      <c r="C210" s="294"/>
      <c r="D210" s="294"/>
      <c r="E210" s="294"/>
      <c r="F210" s="316" t="s">
        <v>1085</v>
      </c>
      <c r="G210" s="294"/>
      <c r="H210" s="294" t="s">
        <v>1253</v>
      </c>
      <c r="I210" s="294"/>
      <c r="J210" s="294"/>
      <c r="K210" s="338"/>
    </row>
    <row r="211" ht="15" customHeight="1">
      <c r="B211" s="355"/>
      <c r="C211" s="323"/>
      <c r="D211" s="323"/>
      <c r="E211" s="323"/>
      <c r="F211" s="316" t="s">
        <v>1089</v>
      </c>
      <c r="G211" s="301"/>
      <c r="H211" s="342" t="s">
        <v>1090</v>
      </c>
      <c r="I211" s="342"/>
      <c r="J211" s="342"/>
      <c r="K211" s="356"/>
    </row>
    <row r="212" ht="15" customHeight="1">
      <c r="B212" s="355"/>
      <c r="C212" s="323"/>
      <c r="D212" s="323"/>
      <c r="E212" s="323"/>
      <c r="F212" s="316" t="s">
        <v>1091</v>
      </c>
      <c r="G212" s="301"/>
      <c r="H212" s="342" t="s">
        <v>1254</v>
      </c>
      <c r="I212" s="342"/>
      <c r="J212" s="342"/>
      <c r="K212" s="356"/>
    </row>
    <row r="213" ht="15" customHeight="1">
      <c r="B213" s="355"/>
      <c r="C213" s="323"/>
      <c r="D213" s="323"/>
      <c r="E213" s="323"/>
      <c r="F213" s="357"/>
      <c r="G213" s="301"/>
      <c r="H213" s="358"/>
      <c r="I213" s="358"/>
      <c r="J213" s="358"/>
      <c r="K213" s="356"/>
    </row>
    <row r="214" ht="15" customHeight="1">
      <c r="B214" s="355"/>
      <c r="C214" s="294" t="s">
        <v>1216</v>
      </c>
      <c r="D214" s="323"/>
      <c r="E214" s="323"/>
      <c r="F214" s="316">
        <v>1</v>
      </c>
      <c r="G214" s="301"/>
      <c r="H214" s="342" t="s">
        <v>1255</v>
      </c>
      <c r="I214" s="342"/>
      <c r="J214" s="342"/>
      <c r="K214" s="356"/>
    </row>
    <row r="215" ht="15" customHeight="1">
      <c r="B215" s="355"/>
      <c r="C215" s="323"/>
      <c r="D215" s="323"/>
      <c r="E215" s="323"/>
      <c r="F215" s="316">
        <v>2</v>
      </c>
      <c r="G215" s="301"/>
      <c r="H215" s="342" t="s">
        <v>1256</v>
      </c>
      <c r="I215" s="342"/>
      <c r="J215" s="342"/>
      <c r="K215" s="356"/>
    </row>
    <row r="216" ht="15" customHeight="1">
      <c r="B216" s="355"/>
      <c r="C216" s="323"/>
      <c r="D216" s="323"/>
      <c r="E216" s="323"/>
      <c r="F216" s="316">
        <v>3</v>
      </c>
      <c r="G216" s="301"/>
      <c r="H216" s="342" t="s">
        <v>1257</v>
      </c>
      <c r="I216" s="342"/>
      <c r="J216" s="342"/>
      <c r="K216" s="356"/>
    </row>
    <row r="217" ht="15" customHeight="1">
      <c r="B217" s="355"/>
      <c r="C217" s="323"/>
      <c r="D217" s="323"/>
      <c r="E217" s="323"/>
      <c r="F217" s="316">
        <v>4</v>
      </c>
      <c r="G217" s="301"/>
      <c r="H217" s="342" t="s">
        <v>1258</v>
      </c>
      <c r="I217" s="342"/>
      <c r="J217" s="342"/>
      <c r="K217" s="356"/>
    </row>
    <row r="218" ht="12.75" customHeight="1">
      <c r="B218" s="359"/>
      <c r="C218" s="360"/>
      <c r="D218" s="360"/>
      <c r="E218" s="360"/>
      <c r="F218" s="360"/>
      <c r="G218" s="360"/>
      <c r="H218" s="360"/>
      <c r="I218" s="360"/>
      <c r="J218" s="360"/>
      <c r="K218" s="361"/>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LENKA\lenka</dc:creator>
  <cp:lastModifiedBy>LENKA\lenka</cp:lastModifiedBy>
  <dcterms:created xsi:type="dcterms:W3CDTF">2019-04-16T12:01:25Z</dcterms:created>
  <dcterms:modified xsi:type="dcterms:W3CDTF">2019-04-16T12:01:30Z</dcterms:modified>
</cp:coreProperties>
</file>